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oubor staveb Přelouč-Prachovice\soutěž\rozpočty k ocenění\"/>
    </mc:Choice>
  </mc:AlternateContent>
  <bookViews>
    <workbookView xWindow="0" yWindow="0" windowWidth="28800" windowHeight="12675"/>
  </bookViews>
  <sheets>
    <sheet name="Rekapitulace" sheetId="1" r:id="rId1"/>
    <sheet name="PS 15-02-61" sheetId="2" r:id="rId2"/>
    <sheet name="PS 15-02-71" sheetId="3" r:id="rId3"/>
    <sheet name="SO 15-10-01.2" sheetId="4" r:id="rId4"/>
    <sheet name="SO 15-11-01.2" sheetId="5" r:id="rId5"/>
    <sheet name="SO 15-12-01" sheetId="6" r:id="rId6"/>
    <sheet name="SO 15-75-01" sheetId="7" r:id="rId7"/>
    <sheet name="SO 15-77-01" sheetId="8" r:id="rId8"/>
    <sheet name="SO 98-98" sheetId="9" r:id="rId9"/>
  </sheets>
  <calcPr calcId="162913"/>
  <webPublishing codePage="0"/>
</workbook>
</file>

<file path=xl/calcChain.xml><?xml version="1.0" encoding="utf-8"?>
<calcChain xmlns="http://schemas.openxmlformats.org/spreadsheetml/2006/main">
  <c r="I46" i="9" l="1"/>
  <c r="O46" i="9" s="1"/>
  <c r="I42" i="9"/>
  <c r="O42" i="9" s="1"/>
  <c r="I38" i="9"/>
  <c r="O38" i="9" s="1"/>
  <c r="I34" i="9"/>
  <c r="O34" i="9" s="1"/>
  <c r="I30" i="9"/>
  <c r="O30" i="9" s="1"/>
  <c r="I26" i="9"/>
  <c r="I21" i="9"/>
  <c r="O21" i="9" s="1"/>
  <c r="I17" i="9"/>
  <c r="O17" i="9" s="1"/>
  <c r="I13" i="9"/>
  <c r="O13" i="9" s="1"/>
  <c r="I9" i="9"/>
  <c r="O9" i="9" s="1"/>
  <c r="I33" i="8"/>
  <c r="O33" i="8" s="1"/>
  <c r="I29" i="8"/>
  <c r="O29" i="8" s="1"/>
  <c r="I25" i="8"/>
  <c r="O25" i="8" s="1"/>
  <c r="I21" i="8"/>
  <c r="O21" i="8" s="1"/>
  <c r="I17" i="8"/>
  <c r="O17" i="8" s="1"/>
  <c r="I13" i="8"/>
  <c r="O13" i="8" s="1"/>
  <c r="I9" i="8"/>
  <c r="O9" i="8" s="1"/>
  <c r="I254" i="7"/>
  <c r="O254" i="7" s="1"/>
  <c r="I250" i="7"/>
  <c r="O250" i="7" s="1"/>
  <c r="I245" i="7"/>
  <c r="O245" i="7" s="1"/>
  <c r="I241" i="7"/>
  <c r="O241" i="7" s="1"/>
  <c r="I236" i="7"/>
  <c r="O236" i="7" s="1"/>
  <c r="I232" i="7"/>
  <c r="O232" i="7" s="1"/>
  <c r="I228" i="7"/>
  <c r="O228" i="7" s="1"/>
  <c r="I223" i="7"/>
  <c r="O223" i="7" s="1"/>
  <c r="R222" i="7" s="1"/>
  <c r="O222" i="7" s="1"/>
  <c r="I218" i="7"/>
  <c r="O218" i="7" s="1"/>
  <c r="R217" i="7" s="1"/>
  <c r="O217" i="7" s="1"/>
  <c r="I213" i="7"/>
  <c r="O213" i="7" s="1"/>
  <c r="I209" i="7"/>
  <c r="O209" i="7" s="1"/>
  <c r="I204" i="7"/>
  <c r="O204" i="7" s="1"/>
  <c r="I200" i="7"/>
  <c r="O200" i="7" s="1"/>
  <c r="I196" i="7"/>
  <c r="O196" i="7" s="1"/>
  <c r="I191" i="7"/>
  <c r="O191" i="7" s="1"/>
  <c r="I187" i="7"/>
  <c r="O187" i="7" s="1"/>
  <c r="I183" i="7"/>
  <c r="O183" i="7" s="1"/>
  <c r="I179" i="7"/>
  <c r="O179" i="7" s="1"/>
  <c r="R178" i="7" s="1"/>
  <c r="O178" i="7" s="1"/>
  <c r="Q178" i="7"/>
  <c r="I178" i="7" s="1"/>
  <c r="I174" i="7"/>
  <c r="O174" i="7" s="1"/>
  <c r="I170" i="7"/>
  <c r="O170" i="7" s="1"/>
  <c r="I166" i="7"/>
  <c r="O166" i="7" s="1"/>
  <c r="R165" i="7" s="1"/>
  <c r="O165" i="7" s="1"/>
  <c r="I161" i="7"/>
  <c r="O161" i="7" s="1"/>
  <c r="I157" i="7"/>
  <c r="O157" i="7" s="1"/>
  <c r="I153" i="7"/>
  <c r="O153" i="7" s="1"/>
  <c r="I149" i="7"/>
  <c r="O149" i="7" s="1"/>
  <c r="I145" i="7"/>
  <c r="O145" i="7" s="1"/>
  <c r="I141" i="7"/>
  <c r="O141" i="7" s="1"/>
  <c r="I137" i="7"/>
  <c r="O137" i="7" s="1"/>
  <c r="I133" i="7"/>
  <c r="O133" i="7" s="1"/>
  <c r="I129" i="7"/>
  <c r="O129" i="7" s="1"/>
  <c r="I125" i="7"/>
  <c r="O125" i="7" s="1"/>
  <c r="I121" i="7"/>
  <c r="O121" i="7" s="1"/>
  <c r="I117" i="7"/>
  <c r="O117" i="7" s="1"/>
  <c r="I113" i="7"/>
  <c r="O113" i="7" s="1"/>
  <c r="I109" i="7"/>
  <c r="O109" i="7" s="1"/>
  <c r="I104" i="7"/>
  <c r="O104" i="7" s="1"/>
  <c r="I100" i="7"/>
  <c r="O100" i="7" s="1"/>
  <c r="I96" i="7"/>
  <c r="O96" i="7" s="1"/>
  <c r="I92" i="7"/>
  <c r="O92" i="7" s="1"/>
  <c r="I87" i="7"/>
  <c r="O87" i="7" s="1"/>
  <c r="I83" i="7"/>
  <c r="O83" i="7" s="1"/>
  <c r="I79" i="7"/>
  <c r="O79" i="7" s="1"/>
  <c r="I74" i="7"/>
  <c r="O74" i="7" s="1"/>
  <c r="I70" i="7"/>
  <c r="O70" i="7" s="1"/>
  <c r="I66" i="7"/>
  <c r="O66" i="7" s="1"/>
  <c r="I62" i="7"/>
  <c r="O62" i="7" s="1"/>
  <c r="I58" i="7"/>
  <c r="O58" i="7" s="1"/>
  <c r="I54" i="7"/>
  <c r="O54" i="7" s="1"/>
  <c r="I50" i="7"/>
  <c r="O50" i="7" s="1"/>
  <c r="I46" i="7"/>
  <c r="O46" i="7" s="1"/>
  <c r="I42" i="7"/>
  <c r="O42" i="7" s="1"/>
  <c r="I37" i="7"/>
  <c r="O37" i="7" s="1"/>
  <c r="I33" i="7"/>
  <c r="O33" i="7" s="1"/>
  <c r="I29" i="7"/>
  <c r="O29" i="7" s="1"/>
  <c r="I25" i="7"/>
  <c r="O25" i="7" s="1"/>
  <c r="I21" i="7"/>
  <c r="O21" i="7" s="1"/>
  <c r="I17" i="7"/>
  <c r="O17" i="7" s="1"/>
  <c r="I13" i="7"/>
  <c r="O13" i="7" s="1"/>
  <c r="I9" i="7"/>
  <c r="O9" i="7" s="1"/>
  <c r="I156" i="6"/>
  <c r="O156" i="6" s="1"/>
  <c r="I152" i="6"/>
  <c r="O152" i="6" s="1"/>
  <c r="I147" i="6"/>
  <c r="O147" i="6" s="1"/>
  <c r="I143" i="6"/>
  <c r="O143" i="6" s="1"/>
  <c r="I139" i="6"/>
  <c r="O139" i="6" s="1"/>
  <c r="I135" i="6"/>
  <c r="O135" i="6" s="1"/>
  <c r="I131" i="6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I107" i="6"/>
  <c r="O107" i="6" s="1"/>
  <c r="I103" i="6"/>
  <c r="O103" i="6" s="1"/>
  <c r="I99" i="6"/>
  <c r="O99" i="6" s="1"/>
  <c r="I95" i="6"/>
  <c r="O95" i="6" s="1"/>
  <c r="I91" i="6"/>
  <c r="O91" i="6" s="1"/>
  <c r="I87" i="6"/>
  <c r="O87" i="6" s="1"/>
  <c r="I82" i="6"/>
  <c r="O82" i="6" s="1"/>
  <c r="I78" i="6"/>
  <c r="O78" i="6" s="1"/>
  <c r="I74" i="6"/>
  <c r="O74" i="6" s="1"/>
  <c r="I70" i="6"/>
  <c r="O70" i="6" s="1"/>
  <c r="I65" i="6"/>
  <c r="O65" i="6" s="1"/>
  <c r="I61" i="6"/>
  <c r="O61" i="6" s="1"/>
  <c r="I56" i="6"/>
  <c r="O56" i="6" s="1"/>
  <c r="I52" i="6"/>
  <c r="O52" i="6" s="1"/>
  <c r="I48" i="6"/>
  <c r="O48" i="6" s="1"/>
  <c r="I44" i="6"/>
  <c r="O44" i="6" s="1"/>
  <c r="I40" i="6"/>
  <c r="O40" i="6" s="1"/>
  <c r="I35" i="6"/>
  <c r="O35" i="6" s="1"/>
  <c r="R34" i="6" s="1"/>
  <c r="O34" i="6" s="1"/>
  <c r="I30" i="6"/>
  <c r="O30" i="6" s="1"/>
  <c r="I26" i="6"/>
  <c r="O26" i="6" s="1"/>
  <c r="I22" i="6"/>
  <c r="O22" i="6" s="1"/>
  <c r="I17" i="6"/>
  <c r="O17" i="6" s="1"/>
  <c r="I13" i="6"/>
  <c r="O13" i="6" s="1"/>
  <c r="I9" i="6"/>
  <c r="O9" i="6" s="1"/>
  <c r="I100" i="5"/>
  <c r="O100" i="5" s="1"/>
  <c r="R99" i="5" s="1"/>
  <c r="O99" i="5" s="1"/>
  <c r="I95" i="5"/>
  <c r="O95" i="5" s="1"/>
  <c r="I91" i="5"/>
  <c r="O91" i="5" s="1"/>
  <c r="I87" i="5"/>
  <c r="O87" i="5" s="1"/>
  <c r="I83" i="5"/>
  <c r="O83" i="5" s="1"/>
  <c r="I78" i="5"/>
  <c r="O78" i="5" s="1"/>
  <c r="I74" i="5"/>
  <c r="O74" i="5" s="1"/>
  <c r="I70" i="5"/>
  <c r="O70" i="5" s="1"/>
  <c r="I65" i="5"/>
  <c r="O65" i="5" s="1"/>
  <c r="I61" i="5"/>
  <c r="O61" i="5" s="1"/>
  <c r="R60" i="5" s="1"/>
  <c r="O60" i="5" s="1"/>
  <c r="I56" i="5"/>
  <c r="O56" i="5" s="1"/>
  <c r="I52" i="5"/>
  <c r="O52" i="5" s="1"/>
  <c r="I48" i="5"/>
  <c r="O48" i="5" s="1"/>
  <c r="I43" i="5"/>
  <c r="O43" i="5" s="1"/>
  <c r="I39" i="5"/>
  <c r="O39" i="5" s="1"/>
  <c r="I35" i="5"/>
  <c r="O35" i="5" s="1"/>
  <c r="I31" i="5"/>
  <c r="O31" i="5" s="1"/>
  <c r="I27" i="5"/>
  <c r="O27" i="5" s="1"/>
  <c r="I22" i="5"/>
  <c r="O22" i="5" s="1"/>
  <c r="I18" i="5"/>
  <c r="O18" i="5" s="1"/>
  <c r="I14" i="5"/>
  <c r="O14" i="5" s="1"/>
  <c r="I9" i="5"/>
  <c r="O9" i="5" s="1"/>
  <c r="R8" i="5" s="1"/>
  <c r="O8" i="5" s="1"/>
  <c r="I129" i="4"/>
  <c r="O129" i="4" s="1"/>
  <c r="I125" i="4"/>
  <c r="O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0" i="4"/>
  <c r="O100" i="4" s="1"/>
  <c r="I96" i="4"/>
  <c r="O96" i="4" s="1"/>
  <c r="I92" i="4"/>
  <c r="O92" i="4" s="1"/>
  <c r="I88" i="4"/>
  <c r="O88" i="4" s="1"/>
  <c r="I84" i="4"/>
  <c r="O84" i="4" s="1"/>
  <c r="I80" i="4"/>
  <c r="O80" i="4" s="1"/>
  <c r="I76" i="4"/>
  <c r="O76" i="4" s="1"/>
  <c r="I72" i="4"/>
  <c r="O72" i="4" s="1"/>
  <c r="I68" i="4"/>
  <c r="O68" i="4" s="1"/>
  <c r="I64" i="4"/>
  <c r="O64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1" i="4"/>
  <c r="O31" i="4" s="1"/>
  <c r="I27" i="4"/>
  <c r="O27" i="4" s="1"/>
  <c r="I22" i="4"/>
  <c r="O22" i="4" s="1"/>
  <c r="I18" i="4"/>
  <c r="O18" i="4" s="1"/>
  <c r="I13" i="4"/>
  <c r="O13" i="4" s="1"/>
  <c r="I9" i="4"/>
  <c r="O9" i="4" s="1"/>
  <c r="I197" i="3"/>
  <c r="O197" i="3" s="1"/>
  <c r="I193" i="3"/>
  <c r="O193" i="3" s="1"/>
  <c r="I189" i="3"/>
  <c r="O189" i="3" s="1"/>
  <c r="I185" i="3"/>
  <c r="O185" i="3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O157" i="3"/>
  <c r="I157" i="3"/>
  <c r="I153" i="3"/>
  <c r="O153" i="3" s="1"/>
  <c r="I149" i="3"/>
  <c r="O149" i="3" s="1"/>
  <c r="I145" i="3"/>
  <c r="O145" i="3" s="1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O45" i="3" s="1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I421" i="2"/>
  <c r="O421" i="2" s="1"/>
  <c r="I417" i="2"/>
  <c r="O417" i="2" s="1"/>
  <c r="I413" i="2"/>
  <c r="O413" i="2" s="1"/>
  <c r="I409" i="2"/>
  <c r="O409" i="2" s="1"/>
  <c r="I405" i="2"/>
  <c r="O405" i="2" s="1"/>
  <c r="I401" i="2"/>
  <c r="O401" i="2" s="1"/>
  <c r="I397" i="2"/>
  <c r="O397" i="2" s="1"/>
  <c r="I393" i="2"/>
  <c r="O393" i="2" s="1"/>
  <c r="I389" i="2"/>
  <c r="O389" i="2" s="1"/>
  <c r="I385" i="2"/>
  <c r="O385" i="2" s="1"/>
  <c r="I381" i="2"/>
  <c r="O381" i="2" s="1"/>
  <c r="I377" i="2"/>
  <c r="O377" i="2" s="1"/>
  <c r="I373" i="2"/>
  <c r="O373" i="2" s="1"/>
  <c r="I369" i="2"/>
  <c r="O369" i="2" s="1"/>
  <c r="I365" i="2"/>
  <c r="O365" i="2" s="1"/>
  <c r="I361" i="2"/>
  <c r="O361" i="2" s="1"/>
  <c r="I357" i="2"/>
  <c r="O357" i="2" s="1"/>
  <c r="I353" i="2"/>
  <c r="O353" i="2" s="1"/>
  <c r="I349" i="2"/>
  <c r="O349" i="2" s="1"/>
  <c r="I345" i="2"/>
  <c r="O345" i="2" s="1"/>
  <c r="I341" i="2"/>
  <c r="O341" i="2" s="1"/>
  <c r="I337" i="2"/>
  <c r="O337" i="2" s="1"/>
  <c r="I333" i="2"/>
  <c r="O333" i="2" s="1"/>
  <c r="I329" i="2"/>
  <c r="O329" i="2" s="1"/>
  <c r="I325" i="2"/>
  <c r="O325" i="2" s="1"/>
  <c r="I321" i="2"/>
  <c r="O321" i="2" s="1"/>
  <c r="I317" i="2"/>
  <c r="O317" i="2" s="1"/>
  <c r="I313" i="2"/>
  <c r="O313" i="2" s="1"/>
  <c r="I309" i="2"/>
  <c r="O309" i="2" s="1"/>
  <c r="I305" i="2"/>
  <c r="O305" i="2" s="1"/>
  <c r="I301" i="2"/>
  <c r="O301" i="2" s="1"/>
  <c r="I297" i="2"/>
  <c r="O297" i="2" s="1"/>
  <c r="I293" i="2"/>
  <c r="O293" i="2" s="1"/>
  <c r="I289" i="2"/>
  <c r="O289" i="2" s="1"/>
  <c r="I285" i="2"/>
  <c r="O285" i="2" s="1"/>
  <c r="O281" i="2"/>
  <c r="I281" i="2"/>
  <c r="I277" i="2"/>
  <c r="O277" i="2" s="1"/>
  <c r="I273" i="2"/>
  <c r="O273" i="2" s="1"/>
  <c r="I269" i="2"/>
  <c r="O269" i="2" s="1"/>
  <c r="I265" i="2"/>
  <c r="O265" i="2" s="1"/>
  <c r="I261" i="2"/>
  <c r="O261" i="2" s="1"/>
  <c r="I257" i="2"/>
  <c r="O257" i="2" s="1"/>
  <c r="I253" i="2"/>
  <c r="O253" i="2" s="1"/>
  <c r="O249" i="2"/>
  <c r="I249" i="2"/>
  <c r="O245" i="2"/>
  <c r="I245" i="2"/>
  <c r="I241" i="2"/>
  <c r="O241" i="2" s="1"/>
  <c r="I237" i="2"/>
  <c r="O237" i="2" s="1"/>
  <c r="I233" i="2"/>
  <c r="O233" i="2" s="1"/>
  <c r="I229" i="2"/>
  <c r="O229" i="2" s="1"/>
  <c r="I225" i="2"/>
  <c r="O225" i="2" s="1"/>
  <c r="I221" i="2"/>
  <c r="O221" i="2" s="1"/>
  <c r="I217" i="2"/>
  <c r="O217" i="2" s="1"/>
  <c r="I213" i="2"/>
  <c r="O213" i="2" s="1"/>
  <c r="I209" i="2"/>
  <c r="O209" i="2" s="1"/>
  <c r="I205" i="2"/>
  <c r="O205" i="2" s="1"/>
  <c r="O201" i="2"/>
  <c r="I201" i="2"/>
  <c r="I197" i="2"/>
  <c r="O197" i="2" s="1"/>
  <c r="I193" i="2"/>
  <c r="O193" i="2" s="1"/>
  <c r="I189" i="2"/>
  <c r="O189" i="2" s="1"/>
  <c r="O185" i="2"/>
  <c r="I185" i="2"/>
  <c r="I181" i="2"/>
  <c r="O181" i="2" s="1"/>
  <c r="I177" i="2"/>
  <c r="O177" i="2" s="1"/>
  <c r="I173" i="2"/>
  <c r="O173" i="2" s="1"/>
  <c r="I169" i="2"/>
  <c r="O169" i="2" s="1"/>
  <c r="I165" i="2"/>
  <c r="O165" i="2" s="1"/>
  <c r="I161" i="2"/>
  <c r="O161" i="2" s="1"/>
  <c r="I157" i="2"/>
  <c r="O157" i="2" s="1"/>
  <c r="I153" i="2"/>
  <c r="O153" i="2" s="1"/>
  <c r="I149" i="2"/>
  <c r="O149" i="2" s="1"/>
  <c r="I145" i="2"/>
  <c r="O145" i="2" s="1"/>
  <c r="I141" i="2"/>
  <c r="O141" i="2" s="1"/>
  <c r="I137" i="2"/>
  <c r="O137" i="2" s="1"/>
  <c r="I133" i="2"/>
  <c r="O133" i="2" s="1"/>
  <c r="O129" i="2"/>
  <c r="I129" i="2"/>
  <c r="I125" i="2"/>
  <c r="O125" i="2" s="1"/>
  <c r="I121" i="2"/>
  <c r="O121" i="2" s="1"/>
  <c r="I117" i="2"/>
  <c r="O117" i="2" s="1"/>
  <c r="O113" i="2"/>
  <c r="I113" i="2"/>
  <c r="I109" i="2"/>
  <c r="O109" i="2" s="1"/>
  <c r="I105" i="2"/>
  <c r="O105" i="2" s="1"/>
  <c r="I101" i="2"/>
  <c r="O101" i="2" s="1"/>
  <c r="O97" i="2"/>
  <c r="I97" i="2"/>
  <c r="I93" i="2"/>
  <c r="O93" i="2" s="1"/>
  <c r="I89" i="2"/>
  <c r="O89" i="2" s="1"/>
  <c r="I85" i="2"/>
  <c r="O85" i="2" s="1"/>
  <c r="I81" i="2"/>
  <c r="O81" i="2" s="1"/>
  <c r="I77" i="2"/>
  <c r="O77" i="2" s="1"/>
  <c r="O73" i="2"/>
  <c r="I73" i="2"/>
  <c r="I69" i="2"/>
  <c r="O69" i="2" s="1"/>
  <c r="I65" i="2"/>
  <c r="O65" i="2" s="1"/>
  <c r="I61" i="2"/>
  <c r="O61" i="2" s="1"/>
  <c r="O57" i="2"/>
  <c r="I57" i="2"/>
  <c r="I53" i="2"/>
  <c r="O53" i="2" s="1"/>
  <c r="O49" i="2"/>
  <c r="I49" i="2"/>
  <c r="I45" i="2"/>
  <c r="O45" i="2" s="1"/>
  <c r="I41" i="2"/>
  <c r="O41" i="2" s="1"/>
  <c r="I37" i="2"/>
  <c r="O37" i="2" s="1"/>
  <c r="I33" i="2"/>
  <c r="O33" i="2" s="1"/>
  <c r="I29" i="2"/>
  <c r="O29" i="2" s="1"/>
  <c r="O25" i="2"/>
  <c r="I25" i="2"/>
  <c r="I21" i="2"/>
  <c r="O21" i="2" s="1"/>
  <c r="I17" i="2"/>
  <c r="O17" i="2" s="1"/>
  <c r="I13" i="2"/>
  <c r="O13" i="2" s="1"/>
  <c r="I9" i="2"/>
  <c r="R208" i="7" l="1"/>
  <c r="O208" i="7" s="1"/>
  <c r="R78" i="7"/>
  <c r="O78" i="7" s="1"/>
  <c r="Q78" i="7"/>
  <c r="I78" i="7" s="1"/>
  <c r="Q34" i="6"/>
  <c r="I34" i="6" s="1"/>
  <c r="R21" i="6"/>
  <c r="O21" i="6" s="1"/>
  <c r="R69" i="5"/>
  <c r="O69" i="5" s="1"/>
  <c r="R26" i="5"/>
  <c r="O26" i="5" s="1"/>
  <c r="R104" i="4"/>
  <c r="O104" i="4" s="1"/>
  <c r="R63" i="4"/>
  <c r="O63" i="4" s="1"/>
  <c r="Q17" i="4"/>
  <c r="I17" i="4" s="1"/>
  <c r="Q8" i="4"/>
  <c r="I8" i="4" s="1"/>
  <c r="Q8" i="2"/>
  <c r="I8" i="2" s="1"/>
  <c r="I3" i="2" s="1"/>
  <c r="C10" i="1" s="1"/>
  <c r="O9" i="2"/>
  <c r="R8" i="2" s="1"/>
  <c r="O8" i="2" s="1"/>
  <c r="O2" i="2" s="1"/>
  <c r="D10" i="1" s="1"/>
  <c r="R17" i="4"/>
  <c r="O17" i="4" s="1"/>
  <c r="Q104" i="4"/>
  <c r="I104" i="4" s="1"/>
  <c r="Q13" i="5"/>
  <c r="I13" i="5" s="1"/>
  <c r="Q99" i="5"/>
  <c r="I99" i="5" s="1"/>
  <c r="Q60" i="6"/>
  <c r="I60" i="6" s="1"/>
  <c r="Q222" i="7"/>
  <c r="I222" i="7" s="1"/>
  <c r="Q240" i="7"/>
  <c r="I240" i="7" s="1"/>
  <c r="O26" i="9"/>
  <c r="R25" i="9" s="1"/>
  <c r="O25" i="9" s="1"/>
  <c r="Q25" i="9"/>
  <c r="I25" i="9" s="1"/>
  <c r="Q63" i="4"/>
  <c r="I63" i="4" s="1"/>
  <c r="R13" i="5"/>
  <c r="O13" i="5" s="1"/>
  <c r="Q60" i="5"/>
  <c r="I60" i="5" s="1"/>
  <c r="Q21" i="6"/>
  <c r="I21" i="6" s="1"/>
  <c r="Q39" i="6"/>
  <c r="I39" i="6" s="1"/>
  <c r="R60" i="6"/>
  <c r="O60" i="6" s="1"/>
  <c r="Q8" i="7"/>
  <c r="I8" i="7" s="1"/>
  <c r="Q108" i="7"/>
  <c r="I108" i="7" s="1"/>
  <c r="Q165" i="7"/>
  <c r="I165" i="7" s="1"/>
  <c r="Q208" i="7"/>
  <c r="I208" i="7" s="1"/>
  <c r="R240" i="7"/>
  <c r="O240" i="7" s="1"/>
  <c r="Q8" i="8"/>
  <c r="I8" i="8" s="1"/>
  <c r="I3" i="8" s="1"/>
  <c r="C16" i="1" s="1"/>
  <c r="Q82" i="5"/>
  <c r="I82" i="5" s="1"/>
  <c r="R39" i="6"/>
  <c r="O39" i="6" s="1"/>
  <c r="Q86" i="6"/>
  <c r="I86" i="6" s="1"/>
  <c r="R8" i="7"/>
  <c r="O8" i="7" s="1"/>
  <c r="R108" i="7"/>
  <c r="O108" i="7" s="1"/>
  <c r="R8" i="8"/>
  <c r="O8" i="8" s="1"/>
  <c r="O2" i="8" s="1"/>
  <c r="D16" i="1" s="1"/>
  <c r="Q8" i="3"/>
  <c r="I8" i="3" s="1"/>
  <c r="I3" i="3" s="1"/>
  <c r="C11" i="1" s="1"/>
  <c r="R8" i="3"/>
  <c r="O8" i="3" s="1"/>
  <c r="O2" i="3" s="1"/>
  <c r="D11" i="1" s="1"/>
  <c r="R8" i="4"/>
  <c r="O8" i="4" s="1"/>
  <c r="R82" i="5"/>
  <c r="O82" i="5" s="1"/>
  <c r="R86" i="6"/>
  <c r="O86" i="6" s="1"/>
  <c r="Q41" i="7"/>
  <c r="I41" i="7" s="1"/>
  <c r="Q91" i="7"/>
  <c r="I91" i="7" s="1"/>
  <c r="Q227" i="7"/>
  <c r="I227" i="7" s="1"/>
  <c r="Q8" i="9"/>
  <c r="I8" i="9" s="1"/>
  <c r="Q26" i="4"/>
  <c r="I26" i="4" s="1"/>
  <c r="Q47" i="5"/>
  <c r="I47" i="5" s="1"/>
  <c r="Q8" i="6"/>
  <c r="I8" i="6" s="1"/>
  <c r="Q69" i="6"/>
  <c r="I69" i="6" s="1"/>
  <c r="Q151" i="6"/>
  <c r="I151" i="6" s="1"/>
  <c r="R41" i="7"/>
  <c r="O41" i="7" s="1"/>
  <c r="R91" i="7"/>
  <c r="O91" i="7" s="1"/>
  <c r="Q195" i="7"/>
  <c r="I195" i="7" s="1"/>
  <c r="R227" i="7"/>
  <c r="O227" i="7" s="1"/>
  <c r="Q249" i="7"/>
  <c r="I249" i="7" s="1"/>
  <c r="R8" i="9"/>
  <c r="O8" i="9" s="1"/>
  <c r="R26" i="4"/>
  <c r="O26" i="4" s="1"/>
  <c r="Q8" i="5"/>
  <c r="I8" i="5" s="1"/>
  <c r="Q26" i="5"/>
  <c r="I26" i="5" s="1"/>
  <c r="R47" i="5"/>
  <c r="O47" i="5" s="1"/>
  <c r="Q69" i="5"/>
  <c r="I69" i="5" s="1"/>
  <c r="R8" i="6"/>
  <c r="O8" i="6" s="1"/>
  <c r="R69" i="6"/>
  <c r="O69" i="6" s="1"/>
  <c r="R151" i="6"/>
  <c r="O151" i="6" s="1"/>
  <c r="R195" i="7"/>
  <c r="O195" i="7" s="1"/>
  <c r="Q217" i="7"/>
  <c r="I217" i="7" s="1"/>
  <c r="R249" i="7"/>
  <c r="O249" i="7" s="1"/>
  <c r="I3" i="9" l="1"/>
  <c r="C17" i="1" s="1"/>
  <c r="O2" i="9"/>
  <c r="D17" i="1" s="1"/>
  <c r="I3" i="6"/>
  <c r="C14" i="1" s="1"/>
  <c r="O2" i="5"/>
  <c r="D13" i="1" s="1"/>
  <c r="I3" i="4"/>
  <c r="C12" i="1" s="1"/>
  <c r="E10" i="1"/>
  <c r="I3" i="5"/>
  <c r="C13" i="1" s="1"/>
  <c r="O2" i="7"/>
  <c r="D15" i="1" s="1"/>
  <c r="I3" i="7"/>
  <c r="C15" i="1" s="1"/>
  <c r="E15" i="1" s="1"/>
  <c r="O2" i="4"/>
  <c r="D12" i="1" s="1"/>
  <c r="E12" i="1" s="1"/>
  <c r="O2" i="6"/>
  <c r="D14" i="1" s="1"/>
  <c r="E16" i="1"/>
  <c r="E11" i="1"/>
  <c r="E17" i="1" l="1"/>
  <c r="E14" i="1"/>
  <c r="E13" i="1"/>
  <c r="C6" i="1"/>
  <c r="C7" i="1" l="1"/>
</calcChain>
</file>

<file path=xl/sharedStrings.xml><?xml version="1.0" encoding="utf-8"?>
<sst xmlns="http://schemas.openxmlformats.org/spreadsheetml/2006/main" count="4559" uniqueCount="1072">
  <si>
    <t>Firma: Firma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</si>
  <si>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</si>
  <si>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</si>
  <si>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</si>
  <si>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</si>
  <si>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</si>
  <si>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</si>
  <si>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</si>
  <si>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</si>
  <si>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</si>
  <si>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</si>
  <si>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</si>
  <si>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</si>
  <si>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</si>
  <si>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Rekonstrukce TZZ Přelouč - Prachovice, 1.etapa - výstavba nástupišť v ŽST Heřmanův Městec</t>
  </si>
  <si>
    <t>O</t>
  </si>
  <si>
    <t>Rozpočet:</t>
  </si>
  <si>
    <t>0,00</t>
  </si>
  <si>
    <t>15,00</t>
  </si>
  <si>
    <t>21,00</t>
  </si>
  <si>
    <t>3</t>
  </si>
  <si>
    <t>2</t>
  </si>
  <si>
    <t>PS 15-02-61</t>
  </si>
  <si>
    <t>ŽST Heřmanův Městec, informační systém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</si>
  <si>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</si>
  <si>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</si>
  <si>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</si>
  <si>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</si>
  <si>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</si>
  <si>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</si>
  <si>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</si>
  <si>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</si>
  <si>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</si>
  <si>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</si>
  <si>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</si>
  <si>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</si>
  <si>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</si>
  <si>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</si>
  <si>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</si>
  <si>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</si>
  <si>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</si>
  <si>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</si>
  <si>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Dodávky a montáže</t>
  </si>
  <si>
    <t>P</t>
  </si>
  <si>
    <t>02730</t>
  </si>
  <si>
    <t/>
  </si>
  <si>
    <t>POMOC PRÁCE ZŘÍZ NEBO ZAJIŠŤ OCHRANU INŽENÝRSKÝCH SÍTÍ</t>
  </si>
  <si>
    <t>KPL</t>
  </si>
  <si>
    <t>PP</t>
  </si>
  <si>
    <t>Vytýčení a ochrana stávajících inženýrských sítí v prostoru dotčeném zemními pracemi.</t>
  </si>
  <si>
    <t>VV</t>
  </si>
  <si>
    <t>Viz textová a výkresová část projektové dokumentace.</t>
  </si>
  <si>
    <t>TS</t>
  </si>
  <si>
    <t>Technická specifikace položky odpovídá příslušné cenové soustavě.</t>
  </si>
  <si>
    <t>02910</t>
  </si>
  <si>
    <t>OSTATNÍ POŽADAVKY - ZEMĚMĚŘIČSKÁ MĚŘENÍ</t>
  </si>
  <si>
    <t>Vytýčení projektovaných zařízení v prostoru dotčeném zemními pracemi.</t>
  </si>
  <si>
    <t>029113</t>
  </si>
  <si>
    <t>OSTATNÍ POŽADAVKY - GEODETICKÉ ZAMĚŘENÍ - CELKY</t>
  </si>
  <si>
    <t>Geodetické zaměření zařízení vybudovaných v rámci tohoto PS.</t>
  </si>
  <si>
    <t>02940</t>
  </si>
  <si>
    <t>OSTATNÍ POŽADAVKY - VYPRACOVÁNÍ DOKUMENTACE</t>
  </si>
  <si>
    <t>Úprava stávající dokumentace (např. kabelových knih).</t>
  </si>
  <si>
    <t>029611</t>
  </si>
  <si>
    <t>OSTATNÍ POŽADAVKY - ODBORNÝ DOZOR</t>
  </si>
  <si>
    <t>HOD</t>
  </si>
  <si>
    <t>Dozor a práce správce dotčené infrastruktury.</t>
  </si>
  <si>
    <t>131938</t>
  </si>
  <si>
    <t>HLOUBENÍ JAM ZAPAŽ I NEPAŽ TŘ. III, ODVOZ DO 20KM</t>
  </si>
  <si>
    <t>M3</t>
  </si>
  <si>
    <t>Vyměra jámy pro základ nosné konstrukce tabule: 2*1,5*1,2=3,6m3</t>
  </si>
  <si>
    <t>7</t>
  </si>
  <si>
    <t>13293</t>
  </si>
  <si>
    <t>HLOUBENÍ RÝH ŠÍŘ DO 2M PAŽ I NEPAŽ TŘ. III</t>
  </si>
  <si>
    <t>Výměra kabelové rýhy: 0,8*0,35*115=32,2m3</t>
  </si>
  <si>
    <t>8</t>
  </si>
  <si>
    <t>17411</t>
  </si>
  <si>
    <t>ZÁSYP JAM A RÝH ZEMINOU SE ZHUTNĚNÍM</t>
  </si>
  <si>
    <t>Výměra zásypů: Rýhy=32,2m3; Jámy=0m3; Celkem=32,2m3</t>
  </si>
  <si>
    <t>27211</t>
  </si>
  <si>
    <t>ZÁKLADY Z DÍLCŮ BETONOVÝCH</t>
  </si>
  <si>
    <t>Základová patka nosné konstrukce tabule (3,6m3).</t>
  </si>
  <si>
    <t>702211</t>
  </si>
  <si>
    <t>KABELOVÁ CHRÁNIČKA ZEMNÍ DN DO 100 MM</t>
  </si>
  <si>
    <t>M</t>
  </si>
  <si>
    <t>11</t>
  </si>
  <si>
    <t>702312</t>
  </si>
  <si>
    <t>ZAKRYTÍ KABELŮ VÝSTRAŽNOU FÓLIÍ ŠÍŘKY PŘES 20 DO 40 CM</t>
  </si>
  <si>
    <t>12</t>
  </si>
  <si>
    <t>702422</t>
  </si>
  <si>
    <t>KABELOVÝ PROSTUP DO OBJEKTU PŘES ZÁKLAD BETONOVÝ SVĚTLÉ ŠÍŘKY PŘES 100 DO 200 MM</t>
  </si>
  <si>
    <t>KUS</t>
  </si>
  <si>
    <t>13</t>
  </si>
  <si>
    <t>703422</t>
  </si>
  <si>
    <t>ELEKTROINSTALAČNÍ TRUBKA PLASTOVÁ UV STABILNÍ VČETNĚ UPEVNĚNÍ A PŘÍSLUŠENSTVÍ DN PRŮMĚRU PŘES 25 DO 40 MM</t>
  </si>
  <si>
    <t>14</t>
  </si>
  <si>
    <t>703762</t>
  </si>
  <si>
    <t>KABELOVÁ UCPÁVKA VODĚ ODOLNÁ PRO VNITŘNÍ PRŮMĚR OTVORU 65 - 110MM</t>
  </si>
  <si>
    <t>15</t>
  </si>
  <si>
    <t>741911</t>
  </si>
  <si>
    <t>UZEMŇOVACÍ VODIČ V ZEMI FEZN DO 120 MM2</t>
  </si>
  <si>
    <t>16</t>
  </si>
  <si>
    <t>741C02</t>
  </si>
  <si>
    <t>UZEMŇOVACÍ SVORKA</t>
  </si>
  <si>
    <t>17</t>
  </si>
  <si>
    <t>741C04</t>
  </si>
  <si>
    <t>OCHRANNÉ POSPOJOVÁNÍ CU VODIČEM DO 16 MM2</t>
  </si>
  <si>
    <t>18</t>
  </si>
  <si>
    <t>741C07</t>
  </si>
  <si>
    <t>VYVEDENÍ UZEMŇOVACÍCH VODIČŮ NA POVRCH/KONSTRUKCI</t>
  </si>
  <si>
    <t>19</t>
  </si>
  <si>
    <t>742F12</t>
  </si>
  <si>
    <t>KABEL NN NEBO VODIČ JEDNOŽÍLOVÝ CU S PLASTOVOU IZOLACÍ OD 4 DO 16 MM2</t>
  </si>
  <si>
    <t>20</t>
  </si>
  <si>
    <t>742G11</t>
  </si>
  <si>
    <t>KABEL SILOVÝ PRO ROZHLAS PRŮMĚRU PŘES 1,5 MM2</t>
  </si>
  <si>
    <t>kmžíla</t>
  </si>
  <si>
    <t>21</t>
  </si>
  <si>
    <t>KABEL NN DVOU- A TŘÍŽÍLOVÝ CU S PLASTOVOU IZOLACÍ DO 2,5 MM2</t>
  </si>
  <si>
    <t>22</t>
  </si>
  <si>
    <t>742G12</t>
  </si>
  <si>
    <t>KABEL NN DVOU- A TŘÍŽÍLOVÝ CU S PLASTOVOU IZOLACÍ OD 4 DO 16 MM2</t>
  </si>
  <si>
    <t>23</t>
  </si>
  <si>
    <t>742J29</t>
  </si>
  <si>
    <t>KABEL SDĚLOVACÍ LAN UTP/FTP UKONČENÝ KONEKTORY RJ45</t>
  </si>
  <si>
    <t>24</t>
  </si>
  <si>
    <t>742K12</t>
  </si>
  <si>
    <t>UKONČENÍ JEDNOŽÍLOVÉHO KABELU V ROZVADĚČI NEBO NA PŘÍSTROJI OD 4 DO 16 MM2</t>
  </si>
  <si>
    <t>25</t>
  </si>
  <si>
    <t>742L11</t>
  </si>
  <si>
    <t>UKONČENÍ DVOU AŽ PĚTIŽÍLOVÉHO KABELU V ROZVADĚČI NEBO NA PŘÍSTROJI DO 2,5 MM2</t>
  </si>
  <si>
    <t>26</t>
  </si>
  <si>
    <t>742L12</t>
  </si>
  <si>
    <t>UKONČENÍ DVOU AŽ PĚTIŽÍLOVÉHO KABELU V ROZVADĚČI NEBO NA PŘÍSTROJI OD 4 DO 16 MM2</t>
  </si>
  <si>
    <t>27</t>
  </si>
  <si>
    <t>744612</t>
  </si>
  <si>
    <t>JISTIČ JEDNOPÓLOVÝ (10 KA) OD 4 DO 10 A</t>
  </si>
  <si>
    <t>28</t>
  </si>
  <si>
    <t>744811</t>
  </si>
  <si>
    <t>PROUDOVÝ CHRÁNIČ DVOUPÓLOVÝ S NADPROUDOVOU OCHRANOU (10 KA) DO 30 MA, DO 25 A</t>
  </si>
  <si>
    <t>29</t>
  </si>
  <si>
    <t>747213</t>
  </si>
  <si>
    <t>CELKOVÁ PROHLÍDKA, ZKOUŠENÍ, MĚŘENÍ A VYHOTOVENÍ VÝCHOZÍ REVIZNÍ ZPRÁVY, PRO OBJEM IN PŘES 500 DO 1000 TIS. KČ</t>
  </si>
  <si>
    <t>30</t>
  </si>
  <si>
    <t>747214</t>
  </si>
  <si>
    <t>CELKOVÁ PROHLÍDKA, ZKOUŠENÍ, MĚŘENÍ A VYHOTOVENÍ VÝCHOZÍ REVIZNÍ ZPRÁVY, PRO OBJEM IN - PŘÍPLATEK ZA KAŽDÝCH DALŠÍCH I ZAPOČATÝCH 500 TIS. KČ</t>
  </si>
  <si>
    <t>31</t>
  </si>
  <si>
    <t>747301</t>
  </si>
  <si>
    <t>PROVEDENÍ PROHLÍDKY A ZKOUŠKY PRÁVNICKOU OSOBOU, VYDÁNÍ PRŮKAZU ZPŮSOBILOSTI</t>
  </si>
  <si>
    <t>32</t>
  </si>
  <si>
    <t>747413</t>
  </si>
  <si>
    <t>MĚŘENÍ ZEMNÍCH ODPORŮ - ZEMNICÍ SÍTĚ DÉLKY PÁSKU DO 100 M</t>
  </si>
  <si>
    <t>33</t>
  </si>
  <si>
    <t>747701</t>
  </si>
  <si>
    <t>DOKONČOVACÍ MONTÁŽNÍ PRÁCE NA ELEKTRICKÉM ZAŘÍZENÍ</t>
  </si>
  <si>
    <t>34</t>
  </si>
  <si>
    <t>747702</t>
  </si>
  <si>
    <t>ÚPRAVA ZAPOJENÍ STÁVAJÍCÍCH KABELOVÝCH SKŘÍNÍ/ROZVADĚČŮ</t>
  </si>
  <si>
    <t>35</t>
  </si>
  <si>
    <t>74F323</t>
  </si>
  <si>
    <t>PROTOKOL UTZ</t>
  </si>
  <si>
    <t>36</t>
  </si>
  <si>
    <t>75I831</t>
  </si>
  <si>
    <t>KABEL OPTICKÝ MIKROKABEL DO 12 VLÁKEN</t>
  </si>
  <si>
    <t>KMVLÁKNO</t>
  </si>
  <si>
    <t>37</t>
  </si>
  <si>
    <t>75I83X</t>
  </si>
  <si>
    <t>KABEL OPTICKÝ MIKROKABEL - MONTÁŽ</t>
  </si>
  <si>
    <t>38</t>
  </si>
  <si>
    <t>75I841</t>
  </si>
  <si>
    <t>KABEL OPTICKÝ - REZERVA DO 500 MM</t>
  </si>
  <si>
    <t>39</t>
  </si>
  <si>
    <t>75I84X</t>
  </si>
  <si>
    <t>KABEL OPTICKÝ - REZERVA DO 500 MM - MONTÁŽ</t>
  </si>
  <si>
    <t>40</t>
  </si>
  <si>
    <t>75I961</t>
  </si>
  <si>
    <t>OPTOTRUBKA - HERMETIZACE ÚSEKU DO 2000 M</t>
  </si>
  <si>
    <t>ÚSEK</t>
  </si>
  <si>
    <t>41</t>
  </si>
  <si>
    <t>75I962</t>
  </si>
  <si>
    <t>OPTOTRUBKA - KALIBRACE</t>
  </si>
  <si>
    <t>42</t>
  </si>
  <si>
    <t>75IB41</t>
  </si>
  <si>
    <t>MIKROTRUBIČKA ZODOLNĚNÁ PŘES 10/5,5 MM</t>
  </si>
  <si>
    <t>43</t>
  </si>
  <si>
    <t>75IB4X</t>
  </si>
  <si>
    <t>MIKROTRUBIČKA ZODOLNĚNÁ PŘES 10/5,5 MM - MONTÁŽ</t>
  </si>
  <si>
    <t>44</t>
  </si>
  <si>
    <t>75IC32</t>
  </si>
  <si>
    <t>MIKROTRUBIČKOVÁ PRŮCHODKA PRŮMĚRU PŘES 10 MM</t>
  </si>
  <si>
    <t>45</t>
  </si>
  <si>
    <t>75IC3X</t>
  </si>
  <si>
    <t>MIKROTRUBIČKOVÁ PRŮCHODKA - MONTÁŽ</t>
  </si>
  <si>
    <t>46</t>
  </si>
  <si>
    <t>75IEE1</t>
  </si>
  <si>
    <t>OPTICKÝ ROZVADĚČ 19" PROVEDENÍ DO 12 VLÁKEN</t>
  </si>
  <si>
    <t>47</t>
  </si>
  <si>
    <t>75IEEX</t>
  </si>
  <si>
    <t>OPTICKÝ ROZVADĚČ 19" PROVEDENÍ - MONTÁŽ</t>
  </si>
  <si>
    <t>48</t>
  </si>
  <si>
    <t>75IEF1</t>
  </si>
  <si>
    <t>OPTICKÝ ROZVADĚČ NA ZEĎ DO 12 VLÁKEN</t>
  </si>
  <si>
    <t>49</t>
  </si>
  <si>
    <t>75IEFX</t>
  </si>
  <si>
    <t>OPTICKÝ ROZVADĚČ NA ZEĎ - MONTÁŽ</t>
  </si>
  <si>
    <t>50</t>
  </si>
  <si>
    <t>75IH61</t>
  </si>
  <si>
    <t>UKONČENÍ KABELU OPTICKÉHO DO 12 VLÁKEN</t>
  </si>
  <si>
    <t>51</t>
  </si>
  <si>
    <t>75IK21</t>
  </si>
  <si>
    <t>MĚŘENÍ KOMPLEXNÍ OPTICKÉHO KABELU</t>
  </si>
  <si>
    <t>VLÁKNO</t>
  </si>
  <si>
    <t>52</t>
  </si>
  <si>
    <t>75J821</t>
  </si>
  <si>
    <t>OPTICKÝ PIGTAIL SINGLEMODE DO 2 M</t>
  </si>
  <si>
    <t>53</t>
  </si>
  <si>
    <t>75J82X</t>
  </si>
  <si>
    <t>OPTICKÝ PIGTAIL SINGLEMODE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</si>
  <si>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</si>
  <si>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</si>
  <si>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</si>
  <si>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</si>
  <si>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</si>
  <si>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</si>
  <si>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</si>
  <si>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75L113</t>
  </si>
  <si>
    <t>ROZHLASOVÁ ÚSTŘEDNA DIGITÁLNÍ (IP) PROVEDENÍ SE ZESILOVAČEM DO 300W</t>
  </si>
  <si>
    <t>57</t>
  </si>
  <si>
    <t>75L11X</t>
  </si>
  <si>
    <t>ROZHLASOVÁ ÚSTŘEDNA - MONTÁŽ</t>
  </si>
  <si>
    <t>58</t>
  </si>
  <si>
    <t>75L11Y</t>
  </si>
  <si>
    <t>ROZHLASOVÁ ÚSTŘEDNA - DEMONTÁŽ</t>
  </si>
  <si>
    <t>59</t>
  </si>
  <si>
    <t>75L125</t>
  </si>
  <si>
    <t>PŘÍSLUŠENSTVÍ ÚSTŘEDNY - MODUL HLÍDÁNÍ 100 V LINKY RÚ</t>
  </si>
  <si>
    <t>Přepěťová ochrana 100V rozvodu.</t>
  </si>
  <si>
    <t>60</t>
  </si>
  <si>
    <t>75L12X</t>
  </si>
  <si>
    <t>PŘÍSLUŠENSTVÍ ÚSTŘEDNY - MONTÁŽ</t>
  </si>
  <si>
    <t>61</t>
  </si>
  <si>
    <t>75L12Y</t>
  </si>
  <si>
    <t>PŘÍSLUŠENSTVÍ ÚSTŘEDNY - DEMONTÁŽ</t>
  </si>
  <si>
    <t>62</t>
  </si>
  <si>
    <t>75L13Y</t>
  </si>
  <si>
    <t>ROZHLASOVÝ ZESILOVAČ - DEMONTÁŽ</t>
  </si>
  <si>
    <t>63</t>
  </si>
  <si>
    <t>75L14Y</t>
  </si>
  <si>
    <t>ROZHLASOVÝ OVLÁDACÍ PRVEK - DEMONTÁŽ</t>
  </si>
  <si>
    <t>64</t>
  </si>
  <si>
    <t>75L161</t>
  </si>
  <si>
    <t>ROZHLASOVÉ PŘÍSLUŠENSTVÍ - KONZOLA PRO REPRODUKTOR</t>
  </si>
  <si>
    <t>65</t>
  </si>
  <si>
    <t>75L162</t>
  </si>
  <si>
    <t>ROZHLASOVÉ PŘÍSLUŠENSTVÍ - SVORKOVNICE PRO SKLOPNÝ ROZHLASOVÝ STOŽÁR</t>
  </si>
  <si>
    <t>66</t>
  </si>
  <si>
    <t>75L16X</t>
  </si>
  <si>
    <t>ROZHLASOVÉ PŘÍSLUŠENSTVÍ - MONTÁŽ</t>
  </si>
  <si>
    <t>67</t>
  </si>
  <si>
    <t>75L171</t>
  </si>
  <si>
    <t>REPRODUKTOR VENKOVNÍ SMĚROVÝ</t>
  </si>
  <si>
    <t>68</t>
  </si>
  <si>
    <t>75L17X</t>
  </si>
  <si>
    <t>REPRODUKTOR VENKOVNÍ - MONTÁŽ</t>
  </si>
  <si>
    <t>69</t>
  </si>
  <si>
    <t>75L19X</t>
  </si>
  <si>
    <t>KABEL SILOVÝ PRO ROZHLAS - MONTÁŽ</t>
  </si>
  <si>
    <t>70</t>
  </si>
  <si>
    <t>75L1A1</t>
  </si>
  <si>
    <t>MĚŘENÍ AKUSTICKÉHO HLUKU NA HRANICI OCHRANNÉHO PÁSMA V ŽST</t>
  </si>
  <si>
    <t>KOMPLET</t>
  </si>
  <si>
    <t>71</t>
  </si>
  <si>
    <t>75L1B1</t>
  </si>
  <si>
    <t>ZKOUŠENÍ, NASTAVENÍ HLASITOSTI ROZHLASOVÉHO ZAŘÍZENÍ</t>
  </si>
  <si>
    <t>72</t>
  </si>
  <si>
    <t>75L1B2</t>
  </si>
  <si>
    <t>ZKOUŠENÍ, NASTAVENÍ A UVEDENÍ ROZHLASOVÉHO ZAŘÍZENÍ DO PROVOZU</t>
  </si>
  <si>
    <t>73</t>
  </si>
  <si>
    <t>75L211</t>
  </si>
  <si>
    <t>HLAVNÍ HODINY JEDNOLINKOVÉ</t>
  </si>
  <si>
    <t>Interface ToE systému jednotného času.</t>
  </si>
  <si>
    <t>74</t>
  </si>
  <si>
    <t>75L21X</t>
  </si>
  <si>
    <t>HLAVNÍ HODINY - MONTÁŽ</t>
  </si>
  <si>
    <t>75</t>
  </si>
  <si>
    <t>75L21Y</t>
  </si>
  <si>
    <t>HLAVNÍ HODINY - DEMONTÁŽ</t>
  </si>
  <si>
    <t>76</t>
  </si>
  <si>
    <t>75L225</t>
  </si>
  <si>
    <t>LINKOVÝ ROZVADĚČ SE SÍŤOVÝM ZDROJEM</t>
  </si>
  <si>
    <t>Připojení interface ToE do stávajícího systému jednotného času.</t>
  </si>
  <si>
    <t>77</t>
  </si>
  <si>
    <t>75L226</t>
  </si>
  <si>
    <t>PŘÍSLUŠENSTVÍ HLAVNÍCH HODIN - MONTÁŽ</t>
  </si>
  <si>
    <t>78</t>
  </si>
  <si>
    <t>75L227</t>
  </si>
  <si>
    <t>PŘÍSLUŠENSTVÍ HLAVNÍCH HODIN - DEMONTÁŽ</t>
  </si>
  <si>
    <t>79</t>
  </si>
  <si>
    <t>75L271</t>
  </si>
  <si>
    <t>PŘEZKOUŠENÍ, UVEDENÍ FUNKCÍ A NASTAVENÍ HODIN NA PŘESNÝ ČAS</t>
  </si>
  <si>
    <t>80</t>
  </si>
  <si>
    <t>75L322</t>
  </si>
  <si>
    <t>ODJEZDOVÁ NEBO PŘÍJEZDOVÁ TABULE IS OBOUSTRANNÁ 9-ŘÁDKOVÁ</t>
  </si>
  <si>
    <t>81</t>
  </si>
  <si>
    <t>75L32X</t>
  </si>
  <si>
    <t>ODJEZDOVÁ NEBO PŘÍJEZDOVÁ TABULE IS - MONTÁŽ</t>
  </si>
  <si>
    <t>82</t>
  </si>
  <si>
    <t>75L3A1</t>
  </si>
  <si>
    <t>INFORMAČNÍ PRVEK, HLASOVÝ MODUL PRO NEVIDOMÉ</t>
  </si>
  <si>
    <t>83</t>
  </si>
  <si>
    <t>75L3A4</t>
  </si>
  <si>
    <t>INFORMAČNÍ PRVEK, ZÁVĚS PRO INFORMAČNÍ TABULE</t>
  </si>
  <si>
    <t>84</t>
  </si>
  <si>
    <t>75L3AX</t>
  </si>
  <si>
    <t>INFORMAČNÍ PRVEK, - MONTÁŽ</t>
  </si>
  <si>
    <t>85</t>
  </si>
  <si>
    <t>75L3EC</t>
  </si>
  <si>
    <t>SW MODUL DÁLKOVÉHO ŘÍZENÍ TABULÍ (PRO JEDNOTLIVOU STANICI NA TRATI)</t>
  </si>
  <si>
    <t>86</t>
  </si>
  <si>
    <t>75L3ED</t>
  </si>
  <si>
    <t>SW MODUL DÁLKOVÉ HLÁŠENÍ PRO JEDNOTLIVOU STANICI NA TRATI</t>
  </si>
  <si>
    <t>87</t>
  </si>
  <si>
    <t>75L3EE</t>
  </si>
  <si>
    <t>SW MODUL PRO PODPORU HLASOVÉHO MODULU PRO NEVIDOMÉ PRO JEDNOTLIVOU STANICI NA TRATI</t>
  </si>
  <si>
    <t>88</t>
  </si>
  <si>
    <t>75L3EI</t>
  </si>
  <si>
    <t>SW MODUL SW, PŘÍPRAVA DAT GVD</t>
  </si>
  <si>
    <t>89</t>
  </si>
  <si>
    <t>75L3I2</t>
  </si>
  <si>
    <t>ZAŠKOLENÍ OBSLUHY NA MÍSTĚ, INSTALACE, DOPRAVA PŘES 200 KM</t>
  </si>
  <si>
    <t>90</t>
  </si>
  <si>
    <t>75L3J1</t>
  </si>
  <si>
    <t>ŠÉFMONTÁŽE, ZKOUŠENÍ, OŽIVENÍ, REVIZE INFORMAČNÍHO SYSTÉMU DO 10 PRVKŮ</t>
  </si>
  <si>
    <t>91</t>
  </si>
  <si>
    <t>75M311</t>
  </si>
  <si>
    <t>DIGITÁLNÍ TELEFONIE A VOIP, TELEFONNÍ PŘÍSTROJ DIGITÁLNÍ ZÁKLADNÍ - DODÁVKA</t>
  </si>
  <si>
    <t>92</t>
  </si>
  <si>
    <t>75M31X</t>
  </si>
  <si>
    <t>DIGITÁLNÍ TELEFONIE A VOIP, TELEFONNÍ PŘÍSTROJ DIGITÁLNÍ ZÁKLADNÍ - MONTÁŽ</t>
  </si>
  <si>
    <t>93</t>
  </si>
  <si>
    <t>75M923</t>
  </si>
  <si>
    <t>DATOVÁ INFRASTRUKTURA LAN, PRŮMYSLOVÝ RINGSWITCH - L2 4X10/100 + 4X10/100 POE + 2XUPLINK</t>
  </si>
  <si>
    <t>94</t>
  </si>
  <si>
    <t>75M927</t>
  </si>
  <si>
    <t>DATOVÁ INFRASTRUKTURA LAN, PRŮMYSLOVÝ RINGSWITCH - DOPLNĚNÍ 1GE SFP ZODOLNĚNÉ</t>
  </si>
  <si>
    <t>95</t>
  </si>
  <si>
    <t>75M92X</t>
  </si>
  <si>
    <t>DATOVÁ INFRASTRUKTURA LAN, PRŮMYSLOVÝ RINGSWITCH - MONTÁŽ</t>
  </si>
  <si>
    <t>96</t>
  </si>
  <si>
    <t>75O961</t>
  </si>
  <si>
    <t>DDTS ŽDC, SPOLUPRÁCE ZHOTOVITELE URČENÉHO ZAŘÍZENÍ PŘI INTEGRACI DO DDTS</t>
  </si>
  <si>
    <t>IP rozhlasová ústředna. Informační tabule. Interface systému jednotného času.</t>
  </si>
  <si>
    <t>97</t>
  </si>
  <si>
    <t>R015113</t>
  </si>
  <si>
    <t>POPLATKY ZA LIKVIDACI ODPADŮ NEKONTAMINOVANÝCH VČETNĚ DOPRAVY NA SKLÁDKU A VEŠKERÉ MANIPULACE- 17 05 04 VYTĚŽENÉ ZEMINY A HORNINY - III. TŘÍDA TĚŽITELNOSTI</t>
  </si>
  <si>
    <t>T</t>
  </si>
  <si>
    <t>Položku NENACEŇOVAT v rámci výběrového řízení na zhotovení stavby, viz SO 90-90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</si>
  <si>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185/2001 Sb., o nakládání s odpady, v platném znění.</t>
  </si>
  <si>
    <t>98</t>
  </si>
  <si>
    <t>R702901</t>
  </si>
  <si>
    <t>ZŘÍZENÍ KABELOVÉHO LOŽE Z PROSÁTÉ ZEMINY BEZ ZAKRYTÍ V RÝZE DO Š. 35 CM, TL. VRSTVY 5 CM</t>
  </si>
  <si>
    <t>99</t>
  </si>
  <si>
    <t>R709611</t>
  </si>
  <si>
    <t>MONTÁŽ KABELOVÉHO ŽLABU/TRUBKY/LIŠTY VČETNĚ KRYTU</t>
  </si>
  <si>
    <t>100</t>
  </si>
  <si>
    <t>R742P13</t>
  </si>
  <si>
    <t>ZATAŽENÍ KABELU DO ŽLABU/TRUBKY/LIŠTY - KABEL DO 4 KG/M</t>
  </si>
  <si>
    <t>101</t>
  </si>
  <si>
    <t>R75L3A7</t>
  </si>
  <si>
    <t>INFORMAČNÍ PRVEK, SLOUP PRO JEDNU INFORMAČNÍ TABULI</t>
  </si>
  <si>
    <t>102</t>
  </si>
  <si>
    <t>R75L481</t>
  </si>
  <si>
    <t>PŘÍSLUŠENSTVÍ IS - ROZVODNÁ SKŘÍŇ IS</t>
  </si>
  <si>
    <t>103</t>
  </si>
  <si>
    <t>R75L482</t>
  </si>
  <si>
    <t>PŘÍSLUŠENSTVÍ IS - PŘEPĚŤOVÁ OCHRANA PRO IS</t>
  </si>
  <si>
    <t>104</t>
  </si>
  <si>
    <t>R75L48X</t>
  </si>
  <si>
    <t>PŘÍSLUŠENSTVÍ IS - MONTÁŽ</t>
  </si>
  <si>
    <t>PS 15-02-71</t>
  </si>
  <si>
    <t>ŽST Heřmanův Městec, kamerový systém</t>
  </si>
  <si>
    <t>Vyměra jámy pro základovou patku stožáru kamerového systému: 0,6*0,6*0,9=0,35m3.</t>
  </si>
  <si>
    <t>Výměra kabelové rýhy: 0,8*0,35*55=22m3.</t>
  </si>
  <si>
    <t>Výměra zásypů: Rýhy=22m3.</t>
  </si>
  <si>
    <t>Základová patka stožáru kamerového systému (á 0,35m3).</t>
  </si>
  <si>
    <t>702511</t>
  </si>
  <si>
    <t>PRŮRAZ ZDIVEM (PŘÍČKOU) ZDĚNÝM TLOUŠŤKY DO 45 CM</t>
  </si>
  <si>
    <t>702513</t>
  </si>
  <si>
    <t>PRŮRAZ ZDIVEM (PŘÍČKOU) ZDĚNÝM TLOUŠŤKY PŘES 60 CM</t>
  </si>
  <si>
    <t>703511</t>
  </si>
  <si>
    <t>ELEKTROINSTALAČNÍ LIŠTA ŠÍŘKY DO 30 MM</t>
  </si>
  <si>
    <t>75H141</t>
  </si>
  <si>
    <t>STOŽÁR (SLOUP) OCELOVÝ DO 10 M</t>
  </si>
  <si>
    <t>75H14X</t>
  </si>
  <si>
    <t>STOŽÁR (SLOUP) OCELOVÝ - MONTÁŽ</t>
  </si>
  <si>
    <t>75JA51</t>
  </si>
  <si>
    <t>ROZVADĚČ STRUKT. KABELÁŽE, ORGANIZAR-DODÁVKA</t>
  </si>
  <si>
    <t>75JA5X</t>
  </si>
  <si>
    <t>ROZVADĚČ STRUKT. KABELÁŽE, MONTÁŽ ORGANIZARU, PATCHPANELU</t>
  </si>
  <si>
    <t>75L42X</t>
  </si>
  <si>
    <t>KAMERA DIGITÁLNÍ (IP) - MONTÁŽ</t>
  </si>
  <si>
    <t>75L431</t>
  </si>
  <si>
    <t>KAMERA DIGITÁLNÍ (IP) DOME PEVNÁ</t>
  </si>
  <si>
    <t>75L441</t>
  </si>
  <si>
    <t>KAMERA SPECIÁLNÍ - DODÁVKA</t>
  </si>
  <si>
    <t>75L44X</t>
  </si>
  <si>
    <t>KAMERA SPECIÁLNÍ - MONTÁŽ</t>
  </si>
  <si>
    <t>75L482</t>
  </si>
  <si>
    <t>PŘÍSLUŠENSTVÍ KS - PŘEPĚŤOVÁ OCHRANA PRO KS</t>
  </si>
  <si>
    <t>Pro kamery na fasádě technologické budovy.</t>
  </si>
  <si>
    <t>75L483</t>
  </si>
  <si>
    <t>PŘÍSLUŠENSTVÍ KS - DRŽÁK PRO KAMEROVÝ KRYT (KAMERU)</t>
  </si>
  <si>
    <t>75L484</t>
  </si>
  <si>
    <t>PŘÍSLUŠENSTVÍ KS - ADAPTÉR PRO MONTÁŽ NA SLOUP</t>
  </si>
  <si>
    <t>75L48X</t>
  </si>
  <si>
    <t>PŘÍSLUŠENSTVÍ KS - MONTÁŽ</t>
  </si>
  <si>
    <t>75L492</t>
  </si>
  <si>
    <t>ZPROVOZNĚNÍ A NASTAVENÍ POHLEDU KAMERY</t>
  </si>
  <si>
    <t>75L493</t>
  </si>
  <si>
    <t>ZPROVOZNĚNÍ A NASTAVENÍ KAMEROVÉHO SYSTÉMU</t>
  </si>
  <si>
    <t>75L495</t>
  </si>
  <si>
    <t>LICENCE PRO PŘIPOJENÍ KAMERY DO SYSTÉMU KAC</t>
  </si>
  <si>
    <t>75L496</t>
  </si>
  <si>
    <t>PŘIPOJENÍ KAMEROVÉHO SYSTÉMU DO KAC - KONFIGURAČNÍ PRÁCE</t>
  </si>
  <si>
    <t>75M914</t>
  </si>
  <si>
    <t>DATOVÁ INFRASTRUKTURA LAN, SWITCH ETHERNET L2 - 24X10/100 POE + 2XUPLINK</t>
  </si>
  <si>
    <t>75M91X</t>
  </si>
  <si>
    <t>DATOVÁ INFRASTRUKTURA LAN, SWITCH ETHERNET L2 - MONTÁŽ</t>
  </si>
  <si>
    <t>SO 15-10-01.2</t>
  </si>
  <si>
    <t>Žst. Heřmanův Městec - železniční svršek</t>
  </si>
  <si>
    <t>Všeobecné podmínky:</t>
  </si>
  <si>
    <t>R029511</t>
  </si>
  <si>
    <t>MĚŘENÍ PROSTOROVÉ PRŮCHODNOSTI</t>
  </si>
  <si>
    <t>1: Dle technické zprávy, výkresových příloh projektové dokumentace, TKP staveb státních drah a výkazů materiálu projektu a souhrnných částí dokumentace stavby. 
2: 2*60m</t>
  </si>
  <si>
    <t>zahrnuje veškeré náklady spojené s objednatelem požadovanými pracemi</t>
  </si>
  <si>
    <t>R05822</t>
  </si>
  <si>
    <t>LEPENÝ IZOLOVANÝ STYK ( LIS ) 49 TEPELNĚ OPRACOVANÝ PŘÍMÝ</t>
  </si>
  <si>
    <t>1: Dle technické zprávy, výkresových příloh projektové dokumentace, TKP staveb státních drah a výkazů materiálu projektu a souhrnných částí dokumentace stavby. 
2: 6ks</t>
  </si>
  <si>
    <t>dodávka materiálu železničního svršku dle požadavků Technických kvalitativních podmínek staveb SŽDC, případně dle požadavků Zvláštních technických kvalitativních podmínek konkrétní stavby</t>
  </si>
  <si>
    <t>0.1</t>
  </si>
  <si>
    <t>OSTATNÍ POŽADAVKY - KONTROLA GPK MĚŘÍCÍM VOZEM</t>
  </si>
  <si>
    <t>KM</t>
  </si>
  <si>
    <t>1: Dle technické zprávy, výkresových příloh projektové dokumentace, TKP staveb státních drah a výkazů materiálu projektu a souhrnných částí dokumentace stavby. 
2: (62m+126m+49m)/1000</t>
  </si>
  <si>
    <t>R029711</t>
  </si>
  <si>
    <t>OSTAT POŽADAVKY - GEOT MONIT NA POVRCHU - MĚŘ (GEODET) BODY</t>
  </si>
  <si>
    <t>Věškerá činnost spojená s geodetickým vytyčením.</t>
  </si>
  <si>
    <t>1: Dle technické zprávy, výkresových příloh projektové dokumentace, TKP staveb státních drah a výkazů materiálu projektu a souhrnných částí dokumentace stavby. 
2: 1</t>
  </si>
  <si>
    <t>015</t>
  </si>
  <si>
    <t>Poplatky za skládku:</t>
  </si>
  <si>
    <t>R015140</t>
  </si>
  <si>
    <t>POPLATKY ZA LIKVIDACI ODPADŮ NEKONTAMINOVANÝCH VČETNĚ DOPRAVY NA SKLÁDKU A VEŠKERÉ MANIPULACE- 17 01 01 BETON Z DEMOLIC OBJEKTŮ, ZÁKLADŮ TV</t>
  </si>
  <si>
    <t>Položku NENACEŇOVAT v rámci výběrového řízení na zhotovení stavby, viz SO 90-90    
Případné betonové konstrkce v rámci odstranění štěrkového lože (základy návěstidel, kabelové šachty....)</t>
  </si>
  <si>
    <t>1: Dle technické zprávy, výkresových příloh projektové dokumentace, TKP staveb státních drah a výkazů materiálu projektu a souhrnných částí dokumentace stavby. 
2: 15t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</si>
  <si>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</si>
  <si>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R015150</t>
  </si>
  <si>
    <t>POPLATKY ZA LIKVIDACI ODPADŮ NEKONTAMINOVANÝCH VČETNĚ DOPRAVY NA SKLÁDKU A VEŠKERÉ MANIPULACE- 17 05 08 ŠTĚRK Z KOLEJIŠTĚ</t>
  </si>
  <si>
    <t>1: Dle technické zprávy, výkresových příloh projektové dokumentace, TKP staveb státních drah a výkazů materiálu projektu a souhrnných částí dokumentace stavby. 
2: ((62m+126m+49m)*3,7m2+110m3-40m3)*2,1t/m3+(160m*0,55m*3m)*2,1t/m3</t>
  </si>
  <si>
    <t>R015210</t>
  </si>
  <si>
    <t>POPLATKY ZA LIKVIDACI ODPADŮ NEKONTAMINOVANÝCH VČETNĚ DOPRAVY NA SKLÁDKU A VEŠKERÉ MANIPULACE - 17 01 01 ŽELEZNIČNÍ PRAŽCE BETONOVÉ</t>
  </si>
  <si>
    <t>1: Dle technické zprávy, výkresových příloh projektové dokumentace, TKP staveb státních drah a výkazů materiálu projektu a souhrnných částí dokumentace stavby. 
2: (162m+194m+62m)/0,6*0,27t</t>
  </si>
  <si>
    <t>R015250</t>
  </si>
  <si>
    <t>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</si>
  <si>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
2: (162m+194m+25m+25m+62m)/0,6*2*0,09/1000+(4ks*51ks*4*0,09/1000)</t>
  </si>
  <si>
    <t>R015260</t>
  </si>
  <si>
    <t>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</si>
  <si>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
2: (162m+194m+25m+25m+62m)/0,6*2*0,193/1000+(4ks*51ks*4*0,193/1000)</t>
  </si>
  <si>
    <t>R015280</t>
  </si>
  <si>
    <t>POPLATKY ZA LIKVIDACŮ ODPADŮ NEKONTAMINOVANÝCH VČETNĚ DOPRAVY NA SKLÁDKU A VEŠKERÉ MANIPULACE- 17 01 03 OCELOVÉ PRVKY A KONSTRUKCE, KOLEJNICE</t>
  </si>
  <si>
    <t>Položku NENACEŇOVAT v rámci výběrového řízení na zhotovení stavby, viz SO 90-90    
Kolejnice + upevňovadla</t>
  </si>
  <si>
    <t>1: Dle technické zprávy, výkresových příloh projektové dokumentace, TKP staveb státních drah a výkazů materiálu projektu a souhrnných částí dokumentace stavby. 
2: (162m+194m+25m+25m+62m)*2*0,049t/m+680ks*0,022t</t>
  </si>
  <si>
    <t>R015510</t>
  </si>
  <si>
    <t>POPLATKY ZA LIKVIDACI ODPADŮ NEBEZPEČNÝCH VČETNĚ DOPRAVY NA SKLÁDKU A VEŠKERÉ MANIPULACE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</si>
  <si>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
2: 40m3*2,1t/m3</t>
  </si>
  <si>
    <t>R015520</t>
  </si>
  <si>
    <t>POPLATKY ZA LIKVIDACI ODPADŮ NEBEZPEČNÝCH VČETNĚ DOPRAVY NA SKLÁDKU A VEŠKERÉ MANIPULACE- 17 02 04* ŽELEZNIČNÍ PRAŽCE DŘEVĚNÉ</t>
  </si>
  <si>
    <t>Položku NENACEŇOVAT v rámci výběrového řízení na zhotovení stavby, viz SO 90-90    
Pražce ve výhybkách + v koleji</t>
  </si>
  <si>
    <t>1: Dle technické zprávy, výkresových příloh projektové dokumentace, TKP staveb státních drah a výkazů materiálu projektu a souhrnných částí dokumentace stavby. 
2: 4ks*5,4t+(25m+25m/0,6*0,08t)</t>
  </si>
  <si>
    <t>R015540</t>
  </si>
  <si>
    <t>POPLATKY ZA LIKVIDACI ODPADŮ NEBEZPEČNÝCH VČETNĚ DOPRAVY NA SKLÁDKU A VEŠKERÉ MANIPULACE - VÝHYBKY ZNEČIŠTĚNÉ MAZADLY</t>
  </si>
  <si>
    <t>Položku NENACEŇOVAT v rámci výběrového řízení na zhotovení stavby, viz SO 90-90    
Ocelové součásti demontovaných výhybek.</t>
  </si>
  <si>
    <t>1: Dle technické zprávy, výkresových příloh projektové dokumentace, TKP staveb státních drah a výkazů materiálu projektu a souhrnných částí dokumentace stavby. 
2: 4ks*9,869t</t>
  </si>
  <si>
    <t>Komunikace: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</si>
  <si>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</si>
  <si>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</si>
  <si>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
2: (62m+126m+49m)*3,7m2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</si>
  <si>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</si>
  <si>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</si>
  <si>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</si>
  <si>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SVÚ+výběhy SVÚ</t>
  </si>
  <si>
    <t>1: Dle technické zprávy, výkresových příloh projektové dokumentace, TKP staveb státních drah a výkazů materiálu projektu a souhrnných částí dokumentace stavby. 
2: ((92m+20m+77m)+5*50m)*0,5m2</t>
  </si>
  <si>
    <t>515000</t>
  </si>
  <si>
    <t>KOLEJOVÉ LOŽE - ZPEVNĚNÍ PRYSKYŘICÍ</t>
  </si>
  <si>
    <t>1: Dle technické zprávy, výkresových příloh projektové dokumentace, TKP staveb státních drah a výkazů materiálu projektu a souhrnných částí dokumentace stavby. 
2: 3,5m*20m*0,15m</t>
  </si>
  <si>
    <t>1. Položka obsahuje:  
 – veškeré práce a materiál obsažený v názvu položky  
2. Položka neobsahuje:  
 X  
3. Způsob měření:  
Měrnou jednotkou je m3 prolévaného kolejového lože.</t>
  </si>
  <si>
    <t>528152</t>
  </si>
  <si>
    <t>KOLEJ 49 E1, ROZD. "C", BEZSTYKOVÁ, PR. BET. BEZPODKLADNICOVÝ, UP. PRUŽNÉ</t>
  </si>
  <si>
    <t>+5m pod dynamickým zarážedlem koleje vlečky (u přejezdu)</t>
  </si>
  <si>
    <t>1: Dle technické zprávy, výkresových příloh projektové dokumentace, TKP staveb státních drah a výkazů materiálu projektu a souhrnných částí dokumentace stavby. 
2: 62m+126m+49m+5m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</si>
  <si>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</si>
  <si>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</si>
  <si>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</si>
  <si>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
2: (92m+20m+77m)+5*50m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</si>
  <si>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</si>
  <si>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542211</t>
  </si>
  <si>
    <t>SMĚROVÉ A VÝŠKOVÉ VYROVNÁNÍ VÝHYBKOVÉ KONSTRUKCE NA PRAŽCÍCH DŘEVĚNÝCH DO 0,05 M</t>
  </si>
  <si>
    <t>SVÚ</t>
  </si>
  <si>
    <t>1: Dle technické zprávy, výkresových příloh projektové dokumentace, TKP staveb státních drah a výkazů materiálu projektu a souhrnných částí dokumentace stavby. 
2: 5*44m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</si>
  <si>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</si>
  <si>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</si>
  <si>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
2: 8ks+12ks+6ks+2ks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</si>
  <si>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</si>
  <si>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</si>
  <si>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</si>
  <si>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
2: (92m+20m+77m)+5*75m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</si>
  <si>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</si>
  <si>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</si>
  <si>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</si>
  <si>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R512550</t>
  </si>
  <si>
    <t>DRÁŽNÍ STEZKY Z DRTI TL. 100 MM</t>
  </si>
  <si>
    <t>M2</t>
  </si>
  <si>
    <t>fr. 4/16 tl. 100 mm</t>
  </si>
  <si>
    <t>1: Dle technické zprávy, výkresových příloh projektové dokumentace, TKP staveb státních drah a výkazů materiálu projektu a souhrnných částí dokumentace stavby. 
2: (50m+80m+62m+50m+50m+50m)*2,5m</t>
  </si>
  <si>
    <t>Ostatní práce:</t>
  </si>
  <si>
    <t>922401</t>
  </si>
  <si>
    <t>ZARÁŽEDLO KOLEJNICOVÉ</t>
  </si>
  <si>
    <t>V koleji č. 2</t>
  </si>
  <si>
    <t>1: Dle technické zprávy, výkresových příloh projektové dokumentace, TKP staveb státních drah a výkazů materiálu projektu a souhrnných částí dokumentace stavby. 
2: 1ks</t>
  </si>
  <si>
    <t>1. Položka obsahuje: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</si>
  <si>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922501</t>
  </si>
  <si>
    <t>ZARÁŽEDLO DYNAMICKÉ</t>
  </si>
  <si>
    <t>1: Dle technické zprávy, výkresových příloh projektové dokumentace, TKP staveb státních drah a výkazů materiálu projektu a souhrnných částí dokumentace stavby. 
2: 2ks</t>
  </si>
  <si>
    <t>1. Položka obsahuje:  
 – dodávku a montáž dynamického kolejnicového zarážedla  
 – veškeré pomocné práce a materiál  
 – speciální montážní nářadí, závěsné a seřizovací zařízení ap.,  
 – případné posunutí pražců přilehlé koleje ap.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</si>
  <si>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965010</t>
  </si>
  <si>
    <t>ODSTRANĚNÍ KOLEJOVÉHO LOŽE A DRÁŽNÍCH STEZEK</t>
  </si>
  <si>
    <t>110m3 výhybka</t>
  </si>
  <si>
    <t>1: Dle technické zprávy, výkresových příloh projektové dokumentace, TKP staveb státních drah a výkazů materiálu projektu a souhrnných částí dokumentace stavby. 
2: ((62m+126m+49m)*3,7m2+110m3)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</si>
  <si>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</si>
  <si>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</si>
  <si>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</si>
  <si>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1: Dle technické zprávy, výkresových příloh projektové dokumentace, TKP staveb státních drah a výkazů materiálu projektu a souhrnných částí dokumentace stavby. 
2: 162m+194m+25m+62m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</si>
  <si>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</si>
  <si>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965124</t>
  </si>
  <si>
    <t>DEMONTÁŽ KOLEJE NA DŘEVĚNÝCH PRAŽCÍCH ROZEBRÁNÍM DO SOUČÁSTÍ</t>
  </si>
  <si>
    <t>1: Dle technické zprávy, výkresových příloh projektové dokumentace, TKP staveb státních drah a výkazů materiálu projektu a souhrnných částí dokumentace stavby. 
2: 25m+25m</t>
  </si>
  <si>
    <t>965224</t>
  </si>
  <si>
    <t>DEMONTÁŽ VÝHYBKOVÉ KONSTRUKCE NA DŘEVĚNÝCH PRAŽCÍCH ROZEBRÁNÍM DO SOUČÁSTÍ</t>
  </si>
  <si>
    <t>1: Dle technické zprávy, výkresových příloh projektové dokumentace, TKP staveb státních drah a výkazů materiálu projektu a souhrnných částí dokumentace stavby. 
2: 4ks*44m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</si>
  <si>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rozvinutá délka výhybkové konstrukce ve všech větvcích dle ČSN 73 6360, tj. v ose koleje.</t>
  </si>
  <si>
    <t>96715</t>
  </si>
  <si>
    <t>VYBOURÁNÍ ČÁSTÍ KONSTRUKCÍ BETON</t>
  </si>
  <si>
    <t>1: Dle technické zprávy, výkresových příloh projektové dokumentace, TKP staveb státních drah a výkazů materiálu projektu a souhrnných částí dokumentace stavby. 
2: 6m3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</si>
  <si>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</si>
  <si>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15-11-01.2</t>
  </si>
  <si>
    <t>Žst. Heřmanův Městec - železniční spodek</t>
  </si>
  <si>
    <t>R015111</t>
  </si>
  <si>
    <t>POPLATKY ZA LIKVIDACI ODPADŮ NEKONTAMINOVANÝCH VČETNĚ DOPRAVY NA SKLÁDKU A VEŠKERÉ MANIPULACE - 17 05 04 VYTĚŽENÉ ZEMINY A HORNINY - I. TŘÍDA TĚŽITELNOSTI</t>
  </si>
  <si>
    <t>Položku NENACEŇOVAT v rámci výběrového řízení na zhotovení stavby, viz SO 90-90    
Žel spodek včetně trativodů + šachty + trativod mimo nový spodek + odkop pod nástupišti   
-27 m = položka 015510R</t>
  </si>
  <si>
    <t>1: Dle technické zprávy, výkresových příloh projektové dokumentace, TKP staveb státních drah a výkazů materiálu projektu a souhrnných částí dokumentace stavby. 
2: (62m+126m+49m-27m)*2,8m2*2,1t/m3+(13ks*2m3+2ks*45m3)*2,1t/m3+105m3*2,1t/m3+(160m*0.2m*3m)*2,1t/m3</t>
  </si>
  <si>
    <t>Položku NENACEŇOVAT v rámci výběrového řízení na zhotovení stavby, viz SO 90-90    
Skyryté konstrukce</t>
  </si>
  <si>
    <t>Položku NENACEŇOVAT v rámci výběrového řízení na zhotovení stavby, viz SO 90-90    
Pod výhybkou č. 1</t>
  </si>
  <si>
    <t>1: Dle technické zprávy, výkresových příloh projektové dokumentace, TKP staveb státních drah a výkazů materiálu projektu a souhrnných částí dokumentace stavby. 
2: 27m*2,8m2*2,1t/m3</t>
  </si>
  <si>
    <t>Zemní práce:</t>
  </si>
  <si>
    <t>11511</t>
  </si>
  <si>
    <t>ČERPÁNÍ VODY DO 500 L/MIN</t>
  </si>
  <si>
    <t>1: Dle technické zprávy, výkresových příloh projektové dokumentace, TKP staveb státních drah a výkazů materiálu projektu a souhrnných částí dokumentace stavby. 
2: 500 hod</t>
  </si>
  <si>
    <t>Položka čerpání vody na povrchu zahrnuje i potrubí, pohotovost záložní čerpací soupravy a zřízení čerpací jímky. Součástí položky je také následná demontáž a likvidace těchto zařízení</t>
  </si>
  <si>
    <t>12373</t>
  </si>
  <si>
    <t>ODKOP PRO SPOD STAVBU SILNIC A ŽELEZNIC TŘ. I</t>
  </si>
  <si>
    <t>Odpod pro nový žel. spodek + odkop pod nástupišti</t>
  </si>
  <si>
    <t>1: Dle technické zprávy, výkresových příloh projektové dokumentace, TKP staveb státních drah a výkazů materiálu projektu a souhrnných částí dokumentace stavby. 
2: (62m+126m+49m)*2,8m2+(160m*0.2m*3m)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</si>
  <si>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</si>
  <si>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</si>
  <si>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</si>
  <si>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1: Dle technické zprávy, výkresových příloh projektové dokumentace, TKP staveb státních drah a výkazů materiálu projektu a souhrnných částí dokumentace stavby. 
2: 13ks*2m3+2ks*45m3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</si>
  <si>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</si>
  <si>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17491</t>
  </si>
  <si>
    <t>ZÁSYP JAM A RÝH Z JINÝCH MATERIÁLŮ</t>
  </si>
  <si>
    <t>Zásyp trativodních a vsakovacích šachet, např. fr. 0/32</t>
  </si>
  <si>
    <t>1: Dle technické zprávy, výkresových příloh projektové dokumentace, TKP staveb státních drah a výkazů materiálu projektu a souhrnných částí dokumentace stavby. 
2: 13ks*1,75m3+2ks*35m3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</si>
  <si>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</si>
  <si>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</si>
  <si>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</si>
  <si>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1: Dle technické zprávy, výkresových příloh projektové dokumentace, TKP staveb státních drah a výkazů materiálu projektu a souhrnných částí dokumentace stavby. 
2: (62m+126m+49m)*5m</t>
  </si>
  <si>
    <t>položka zahrnuje úpravu pláně včetně vyrovnání výškových rozdílů. Míru zhutnění určuje projekt.</t>
  </si>
  <si>
    <t>Základy:</t>
  </si>
  <si>
    <t>21197</t>
  </si>
  <si>
    <t>OPLÁŠTĚNÍ ODVODŇOVACÍCH ŽEBER Z GEOTEXTILIE</t>
  </si>
  <si>
    <t>Separační geotextílie - 200 g/m2 a pevnost v tahu 4/4 kN/m</t>
  </si>
  <si>
    <t>1: Dle technické zprávy, výkresových příloh projektové dokumentace, TKP staveb státních drah a výkazů materiálu projektu a souhrnných částí dokumentace stavby. 
2: 342m*2,5m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</si>
  <si>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</si>
  <si>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</si>
  <si>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</si>
  <si>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1: Dle technické zprávy, výkresových příloh projektové dokumentace, TKP staveb státních drah a výkazů materiálu projektu a souhrnných částí dokumentace stavby. 
2: 32m+45m+2m+22m+26m+20m+25m+20m+5m+50m+50m+45m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</si>
  <si>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</si>
  <si>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R212645</t>
  </si>
  <si>
    <t>SVODNÁ POTRUBÍ KOMPL Z TRUB Z PLAST HM DN DO 200MM, RÝHA TŘ I</t>
  </si>
  <si>
    <t>včetně obetonování</t>
  </si>
  <si>
    <t>1: Dle technické zprávy, výkresových příloh projektové dokumentace, TKP staveb státních drah a výkazů materiálu projektu a souhrnných částí dokumentace stavby. 
2: 10m</t>
  </si>
  <si>
    <t>Položka platí pro kompletní konstrukce svodných potrubí a zahrnuje zejména:  
- výkop rýhy předepsaného tvaru v dané třídě těžitelnosti, výplň, zásyp sodného potrubí včetně dopravy, uložení přebytečného materiálu, dodávky předepsaného materiálu pro výplň, zásyp a obetonování   
- zřízení spojovací vrstvy  
- zřízení podkladu a lože z předepsaného materiálu  
- dodávka a uložení předepsaného materiálu a profilu  
- obsyp trativodu předepsaným materiálem  
- ukončení nebo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</si>
  <si>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konstrukce:</t>
  </si>
  <si>
    <t>46451</t>
  </si>
  <si>
    <t>POHOZ DNA A SVAHŮ Z LOMOVÉHO KAMENE</t>
  </si>
  <si>
    <t>Odrazné kameny ve vsakovací jímce</t>
  </si>
  <si>
    <t>1: Dle technické zprávy, výkresových příloh projektové dokumentace, TKP staveb státních drah a výkazů materiálu projektu a souhrnných částí dokumentace stavby. 
2: 2ks*0,5m*3,14*0,75*0,75</t>
  </si>
  <si>
    <t>položka zahrnuje dodávku předepsaného kamene, mimostaveništní a vnitrostaveništní dopravu a jeho uložení  
není-li v zadávací dokumentaci uvedeno jinak, jedná se o nakupovaný materiál</t>
  </si>
  <si>
    <t>46452</t>
  </si>
  <si>
    <t>POHOZ DNA A SVAHŮ Z KAMENIVA DRCENÉHO</t>
  </si>
  <si>
    <t>Filtrační vrstva vsakovací jímky</t>
  </si>
  <si>
    <t>1: Dle technické zprávy, výkresových příloh projektové dokumentace, TKP staveb státních drah a výkazů materiálu projektu a souhrnných částí dokumentace stavby. 
2: 2ks*0,3m*3,14*0,75*0,75</t>
  </si>
  <si>
    <t>položka zahrnuje dodávku předepsaného kameniva, mimostaveništní a vnitrostaveništní dopravu a jeho uložení  
není-li v zadávací dokumentaci uvedeno jinak, jedná se o nakupovaný materiál</t>
  </si>
  <si>
    <t>501101</t>
  </si>
  <si>
    <t>ZŘÍZENÍ KONSTRU NÍ VRSTVY TĚLESA ŽELEZNIČNÍHO SPODKU ZE ŠTĚRKODRTI NOVÉ</t>
  </si>
  <si>
    <t>1: Dle technické zprávy, výkresových příloh projektové dokumentace, TKP staveb státních drah a výkazů materiálu projektu a souhrnných částí dokumentace stavby. 
2: (62m+126m+49m)*6,5m*0,2m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</si>
  <si>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</si>
  <si>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</t>
  </si>
  <si>
    <t>ZŘÍZENÍ KONSTRU NÍ VRSTVY TĚLESA ŽELEZNIČNÍHO SPODKU ZE ZEMINY ZLEPŠENÉ (STABILIZOVANÉ) CEMENTEM</t>
  </si>
  <si>
    <t>ZKPP   
stabilizace cementová (směs kameniva stmelená cementem, dovezeno z mísícího centra nebo betonárny) dle přílohy č.11, předpisu SŽ S4</t>
  </si>
  <si>
    <t>1: Dle technické zprávy, výkresových příloh projektové dokumentace, TKP staveb státních drah a výkazů materiálu projektu a souhrnných částí dokumentace stavby. 
2: 27m*5m*0,5m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</si>
  <si>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</si>
  <si>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501430</t>
  </si>
  <si>
    <t>ZŘÍZENÍ KONSTRU NÍ VRSTVY TĚLESA ŽELEZNIČNÍHO SPODKU ZE ZEMINY ZLEPŠENÉ (STABILIZOVANÉ) VÁPNO-CEMENTEM</t>
  </si>
  <si>
    <t>zemina zlepšená hydraulickým silničním pojivem (vápno-cement)</t>
  </si>
  <si>
    <t>1: Dle technické zprávy, výkresových příloh projektové dokumentace, TKP staveb státních drah a výkazů materiálu projektu a souhrnných částí dokumentace stavby. 
2: (62m+126m+49m-27m)*6,5m*0,4m</t>
  </si>
  <si>
    <t>Potrubí:</t>
  </si>
  <si>
    <t>894184</t>
  </si>
  <si>
    <t>ŠACHTY KANALIZAČ Z BETON DÍLCŮ NA POTRUBÍ DN DO 1600MM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</si>
  <si>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</si>
  <si>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894846</t>
  </si>
  <si>
    <t>ŠACHTY KANALIZAČNÍ PLASTOVÉ D 400MM</t>
  </si>
  <si>
    <t>1: Dle technické zprávy, výkresových příloh projektové dokumentace, TKP staveb státních drah a výkazů materiálu projektu a souhrnných částí dokumentace stavby. 
2: 13ks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</si>
  <si>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</si>
  <si>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</si>
  <si>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</si>
  <si>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Zaústění trativodů do betonových vsakovacích šachet   
Případně jádrové vrtání</t>
  </si>
  <si>
    <t>1: Dle technické zprávy, výkresových příloh projektové dokumentace, TKP staveb státních drah a výkazů materiálu projektu a souhrnných částí dokumentace stavby. 
2: 4ks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</si>
  <si>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</si>
  <si>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899523</t>
  </si>
  <si>
    <t>OBETONOVÁNÍ POTRUBÍ Z PROSTÉHO BETONU DO C16/20</t>
  </si>
  <si>
    <t>Podbetonování a betonovíé opěrky z betonu C16/20 u trativodu pod pozemní komunikací</t>
  </si>
  <si>
    <t>1: Dle technické zprávy, výkresových příloh projektové dokumentace, TKP staveb státních drah a výkazů materiálu projektu a souhrnných částí dokumentace stavby. 
2: 0,1m3*15m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</si>
  <si>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</si>
  <si>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96616</t>
  </si>
  <si>
    <t>BOURÁNÍ KONSTRUKCÍ ZE ŽELEZOBETONU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</si>
  <si>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</si>
  <si>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15-12-01</t>
  </si>
  <si>
    <t>ŽST Heřmanův Městec, nástupiště</t>
  </si>
  <si>
    <t>Odpady</t>
  </si>
  <si>
    <t>POPLATKY ZA LIKVIDACŮ ODPADŮ NEKONTAMINOVANÝCH - 17 05 04 VYTĚŽENÉ ZEMINY A HORNINY - I. TŘÍDA TĚŽITELNOSTI VČETNĚ DOPRAVY</t>
  </si>
  <si>
    <t>567.492*2.0 =Výsledek A</t>
  </si>
  <si>
    <t>R015130</t>
  </si>
  <si>
    <t>POPLATKY ZA LIKVIDACŮ ODPADŮ NEKONTAMINOVANÝCH - 17 03 02 VYBOURANÝ ASFALTOVÝ BETON BEZ DEHTU</t>
  </si>
  <si>
    <t>23.754*2.2 =Výsledek A</t>
  </si>
  <si>
    <t>POPLATKY ZA LIKVIDACŮ ODPADŮ NEKONTAMINOVANÝCH - 17 01 01 BETON Z DEMOLIC OBJEKTŮ, ZÁKLADŮ TV VČETNĚ DOPRAVY</t>
  </si>
  <si>
    <t>642*0.242 =Výsledek A</t>
  </si>
  <si>
    <t>Zemní práce</t>
  </si>
  <si>
    <t>11313A</t>
  </si>
  <si>
    <t>ODSTRANĚNÍ KRYTU ZPEVNĚNÝCH PLOCH S ASFALTOVÝM POJIVEM - BEZ DOPRAVY</t>
  </si>
  <si>
    <t>(95+94+89+89-22-24)*1.48*0.05 =Výsledek A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</si>
  <si>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</si>
  <si>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</si>
  <si>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</si>
  <si>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(95+94+89+89-22-24)*0.752 {výkopy stávajících nástupišť} =Výsledek A | 160.9 {výkop nástupiště 2 - dle 3D modelu stavby} =Výsledek B | 165.2 {výkop nástupiště 1 - dle 3D modelu stavby} =Výsledek C | {Celkem: }A+B+C =Výsledek D</t>
  </si>
  <si>
    <t>171103</t>
  </si>
  <si>
    <t>ULOŽENÍ SYPANINY DO NÁSYPŮ SE ZHUTNĚNÍM DO 100% PS</t>
  </si>
  <si>
    <t>276m3 z SO 15-11-01</t>
  </si>
  <si>
    <t>{chodník} 26.88 =Výsledek A | {nástupiště 1} 169.90 =Výsledek B | {nástupiště 2} 138.74 =Výsledek C | {Celkem: }A+B+C =Výsledek D</t>
  </si>
  <si>
    <t>položka zahrnuje:  
- kompletní provedení zemní konstrukce vč. výběru vhodného materiálu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</si>
  <si>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</si>
  <si>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27231A</t>
  </si>
  <si>
    <t>ZÁKLADY Z PROSTÉHO BETONU DO C20/25</t>
  </si>
  <si>
    <t>23*0.8*0.4*0.4{základy pro zábradlí} =Výsledek A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</si>
  <si>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</si>
  <si>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a kompletní konstrukce</t>
  </si>
  <si>
    <t>31111</t>
  </si>
  <si>
    <t>ZDI A STĚNY PODPĚR A VOLNÉ Z DÍLCŮ BETON</t>
  </si>
  <si>
    <t>DÍLCE ZTRACENÉHO BEDNĚNÍ</t>
  </si>
  <si>
    <t>{z 3D modelu} 1.63 =Výsledek A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</si>
  <si>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</si>
  <si>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311365</t>
  </si>
  <si>
    <t>VÝZTUŽ ZDÍ A STĚN PODP A VOL Z OCELI 10505, B500B</t>
  </si>
  <si>
    <t>{výztuž nenástupní hrany nástupiště 2, dle výkazu výztuže} 4.55389 =Výsledek A | {výztuž zdi ze ztraceného bednění} (0.4{kg/m}*((2*15*4{vodorovná})+(4*15*1.65{svislá})))/1000 =Výsledek B | {Celkem: }A+B =Výsledek C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</si>
  <si>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</si>
  <si>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</si>
  <si>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</si>
  <si>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</si>
  <si>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{zábradlí oddělovací} 23.7*21 =Výsledek A | {zábradlí se svislou výplní} 54*40 =Výsledek B | {Celkem: }A+B =Výsledek C</t>
  </si>
  <si>
    <t>- dílenská dokumentace, včetně technologického předpisu spojování,  
- dodání materiálu v požadované kvalitě a výroba konstrukce (včetně pomůcek, přípravků a prostředků pro výrobu) bez ohledu na náročnost a její hmotnost,  
- dodání spojovacího materiálu,  
- zřízení montážních a dilatačních spojů,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(příp. podlití patních desek) maltou, betonem nebo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</si>
  <si>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R1_31132</t>
  </si>
  <si>
    <t>ZDI A STĚNY PODP A VOL ZE ŽELEZOBET - VÝPLŇ TVÁRNIC ZTRACENÉHO BEDNĚNÍ</t>
  </si>
  <si>
    <t>ZDI A STĚNY PODP A VOL ZE ŽELEZOBET</t>
  </si>
  <si>
    <t>0.162 {na 1m2 zdiva ztraceného bednění 500x250x250}*17.85{pohledová plocha zdi} =Výsledek A</t>
  </si>
  <si>
    <t>R31132</t>
  </si>
  <si>
    <t>{ukončení nástupiště 2, nenástupní hrana, zkosení} 2*0.562{objem z 3D modelu} =Výsledek A | {nástupiště 2, nenástupní hrana, výměry dle Výkazu základových konstrukcí} 45.70   =Výsledek B | {nÁSTUPIŠTĚ 1 - ZÁKLAD PRO PŘÍSTŘEŠEK} 4*1.7*0.75 =Výsledek C | {Celkem: }A+B+C =Výsledek D</t>
  </si>
  <si>
    <t>Vodorovné konstrukce</t>
  </si>
  <si>
    <t>45131A</t>
  </si>
  <si>
    <t>PODKLADNÍ A VÝPLŇOVÉ VRSTVY Z PROSTÉHO BETONU C20/25</t>
  </si>
  <si>
    <t>C20/25nXF3</t>
  </si>
  <si>
    <t>{nástupiště 1} 12.48 =Výsledek A | {nástupiště 2} 25.79 =Výsledek B | {betonový základ pod ztraceným bedněním} 0.5*0.4*16 =Výsledek C | {Celkem: }A+B+C =Výsledek 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</si>
  <si>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</si>
  <si>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46611</t>
  </si>
  <si>
    <t>DLAŽBY VEGETAČNÍ Z DÍLCŮ BETONOVÝCH</t>
  </si>
  <si>
    <t>Vegetační dlažba uložená a vyplněná štěrkem fr. 8-16</t>
  </si>
  <si>
    <t>{NÁSTUPIŠTĚ 2} 2*4.18*(0.08{dlažba}+0.08{podklad}) =Výsledek A | {NÁSTUPIŠTĚ 1} 1*4.18*(0.08{dlažba}+0.08{podklad}) =Výsledek B | {Celkem: }A+B =Výsledek C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</si>
  <si>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</si>
  <si>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Komunikace pozemní</t>
  </si>
  <si>
    <t>56330</t>
  </si>
  <si>
    <t>VOZOVKOVÉ VRSTVY ZE ŠTĚRKODRTI</t>
  </si>
  <si>
    <t>ŠD fr 0/32</t>
  </si>
  <si>
    <t>{přístupový chodník} 12.4 =Výsledek A | {nástupiště 1} 26.59 =Výsledek B | {nástupiště 2} 28.51 =Výsledek C | {Celkem: }A+B+C =Výsledek D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</si>
  <si>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</si>
  <si>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582611</t>
  </si>
  <si>
    <t>KRYTY Z BETON DLAŽDIC SE ZÁMKEM ŠEDÝCH TL 60MM DO LOŽE Z KAM</t>
  </si>
  <si>
    <t>{nástupiště 2 s fazetami} 70.21*1.05 =Výsledek A | {nástupiště 2 bez fazet} 22.24*1.05 =Výsledek B | {nástupiště 1 s fazetami} 82.33*1.05 =Výsledek C | {nástupiště 1 bez fazet} 22.54*1.05 =Výsledek D | {přístupový chodník} 48.57*1.05 =Výsledek E | {Výměry z 3D modelu,5% rezerva= 
A=</t>
  </si>
  <si>
    <t>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</si>
  <si>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582617</t>
  </si>
  <si>
    <t>KRYTY Z BETON DLAŽDIC SE ZÁMKEM ŠEDÝCH RELIÉF TL 60MM DO LOŽE Z KAM</t>
  </si>
  <si>
    <t>{nástupiště 1} 1*1.26+1*0.86 =Výsledek A | {nástupiště 2} 2*1.1+2*0.66 =Výsledek B | {Celkem: }A+B =Výsledek C</t>
  </si>
  <si>
    <t>58261A</t>
  </si>
  <si>
    <t>KRYTY Z BETON DLAŽDIC SE ZÁMKEM BAREV RELIÉF TL 60MM DO LOŽE Z KAM</t>
  </si>
  <si>
    <t>5.9 =Výsledek A</t>
  </si>
  <si>
    <t>Ostatní konstrukce a práce, bourání</t>
  </si>
  <si>
    <t>917223</t>
  </si>
  <si>
    <t>SILNIČNÍ A CHODNÍKOVÉ OBRUBY Z BETONOVÝCH OBRUBNÍKŮ ŠÍŘ 100MM</t>
  </si>
  <si>
    <t>2.5{m3 - objem v modelu}/0.0249{m2 - plocha v řezu} =Výsledek A</t>
  </si>
  <si>
    <t>Položka zahrnuje:  
dodání a pokládku betonových obrubníků o rozměrech předepsaných zadávací dokumentací  
betonové lože i boční betonovou opěrku.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</si>
  <si>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</si>
  <si>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</si>
  <si>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</si>
  <si>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924420</t>
  </si>
  <si>
    <t>NÁSTUPIŠTĚ L (H) BEZ KONZOLOVÝCH DESEK</t>
  </si>
  <si>
    <t>{NÁSTUPIŠTĚ 1} 60 =Výsledek A | {NÁSTUPIŠTĚ 1 - ROHOVÉ DÍLY} 2 =Výsledek B | {NÁSTUPIŠTĚ1 - ZKOSENENÉ ZAKONČENÍ} 1*2 =Výsledek C | {NÁSTUPIŠTĚ 2 - NÁSTUPNÍ HRANA} 60 =Výsledek D | {NÁSTUPIŠTĚ 2 - NÁSTUPNÍ HRANA ZKOSENENÉ ZAKONČENÍ }4*2 =Výsledek E | {Celkem: }A+B+C+D+E =Výsledek F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</si>
  <si>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</si>
  <si>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93751</t>
  </si>
  <si>
    <t>MOBILIÁŘ - KOVOVÉ LAVIČKY</t>
  </si>
  <si>
    <t>Podle katalogu vybraných prvků 'Mobiliář pro železniční stanice a zastávky' lavička typ A.2, nakoupena dle rámcové smlouvy SŽ. Položka bude dodána objednatelem.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</si>
  <si>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</si>
  <si>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93753</t>
  </si>
  <si>
    <t>MOBILIÁŘ - KOVOVÉ KOŠE NA ODPADKY</t>
  </si>
  <si>
    <t>Podle katalogu vybraných prvků 'Mobiliář pro železniční stanice a zastávky' odpadkový koš typ B.2, nakoupena dle rámcové smlouvy SŽ Položka bude dodána objednatelem.</t>
  </si>
  <si>
    <t>965321</t>
  </si>
  <si>
    <t>ROZEBRÁNÍ PŘEJEZDU, PŘECHODU OSTATNÍCH</t>
  </si>
  <si>
    <t>Dva přechody budou znovuvloženy pro provizorní přístup k nástupišti u 5. koleje.</t>
  </si>
  <si>
    <t>8*4.3 =Výsledek A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</si>
  <si>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</si>
  <si>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</si>
  <si>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</si>
  <si>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tkm</t>
  </si>
  <si>
    <t>Dva přechody budou znovuvloženy pro provizorní přístup k nástupišti u 5. koleje</t>
  </si>
  <si>
    <t>6*4.3*0.25*0.8*25 =Výsledek A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</si>
  <si>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</si>
  <si>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965511</t>
  </si>
  <si>
    <t>ROZEBRÁNÍ NÁSTUPIŠTĚ TYPU TISCHER</t>
  </si>
  <si>
    <t>(95+94+89+89-22-24)*2 =Výsledek A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</si>
  <si>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</si>
  <si>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R093753</t>
  </si>
  <si>
    <t>MOBILIÁŘ - NÁDOBA NA POSYPOVÝ MATERIÁL</t>
  </si>
  <si>
    <t>R916821</t>
  </si>
  <si>
    <t>ODDĚL OPLOCENÍ S PODSTAVCI PLASTOVÉ - DOD A MONTÁŽ</t>
  </si>
  <si>
    <t>Pořízení, dodání a montáž provizorního oplocení pro zamezení používání stávajícího přístupu k nástupištím. Zůstane osazené do provedení všech etap týkajících se ŽST Heřmanův Městec</t>
  </si>
  <si>
    <t>položka zahrnuje:  
- dodání zařízení v předepsaném provedení včetně jejich osazení  
- údržbu po celou dobu trvání funkce, náhradu zničených nebo ztracených kusů, nutnou opravu poškozených částí</t>
  </si>
  <si>
    <t>R923751</t>
  </si>
  <si>
    <t>TABULE VELIKOSTI 680x340 MM "SMĚR PŘÍTUPU NA NÁSTUPIŠTĚ" (NA OCELOVÉM SLOUPKU)</t>
  </si>
  <si>
    <t>Číslo koleje pro cestující umístěné na stožerech osvětlení dle TZ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</si>
  <si>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</si>
  <si>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R924911</t>
  </si>
  <si>
    <t>NÁSTUPIŠTĚ - NÁSTUPIŠTNÍ DLAŽEBNÍ DESKA VLsVP</t>
  </si>
  <si>
    <t>NÁSTUPIŠTĚ - VODICÍ LINIE ŠÍŘKY 0,40 M Z DLAŽDIC S PODÉLNÝMI DRÁŽKAMI</t>
  </si>
  <si>
    <t>{nástupiště 1} 60 =Výsledek A | {nástupiště 2} 60 =Výsledek B | {Celkem: }A+B =Výsledek C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</si>
  <si>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</si>
  <si>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R93751-1</t>
  </si>
  <si>
    <t>MOBILIÁŘ - KOVOVÉ LAVIČKY-STAVEBNÍ PŘIPRAVENOST</t>
  </si>
  <si>
    <t>Jedná se o provedení stavební připravenosti pro montáž mobiliáře. Tzn. zřízení základové konstrukce a zajištění prostupu ostatní konstrukcí. V tomto případě bude zřízen základ podle pokynů výrobce, případně podle pokynů zadavatele a bude zajištěna příprava zpěvněné plochy nástupiště pro osazení a montáž prvku mobiliáře.  
Položka obsahuje dodávky veškerého potřebného matirálu a provedení všech potřebných činností a prací.  
Podle katalogu vybraných prvků 'Mobiliář pro železniční stanice a zastávky' lavička typ A.2, nakoupena dle rámcové smlouvy SŽ.</t>
  </si>
  <si>
    <t>R93751-2</t>
  </si>
  <si>
    <t>MOBILIÁŘ - KOVOVÉ LAVIČKY-MONTÁŽ</t>
  </si>
  <si>
    <t>Jedná se o provedení montáže mobiliáře nna předem zřízené základy (viz pol. 'stavební připravenost) Montáž bude provedena dle podmínek a pokynů výrobce prvku, případně podle požadavků zadavatele. Položka obsahuje dodávky veškerého potřebného matirálu a provedení všech potřebných činností a prací.  
Podle katalogu vybraných prvků 'Mobiliář pro železniční stanice a zastávky' lavička typ A.2, nakoupena dle rámcové smlouvy SŽ.</t>
  </si>
  <si>
    <t>R93753-1</t>
  </si>
  <si>
    <t>MOBILIÁŘ - KOVOVÉ KOŠE NA ODPADKY - STAVEBNÍ PŘIPRAVENOST</t>
  </si>
  <si>
    <t>Jedná se o provedení stavební připravenosti pro montáž mobiliáře. Tzn. zřízení základové konstrukce a zajištění prostupu ostatní konstrukcí. V tomto případě bude zřízen základ podle pokynů výrobce, případně podle pokynů zadavatele a bude zajištěna příprava zpěvněné plochy nástupiště pro osazení a montáž prvku mobiliáře.  
Položka obsahuje dodávky veškerého potřebného matirálu a provedení všech potřebných činností a prací.  
Podle katalogu vybraných prvků 'Mobiliář pro železniční stanice a zastávky' odpadkový koš typ B.2, nakoupena dle rámcové smlouvy SŽ</t>
  </si>
  <si>
    <t>R93753-2</t>
  </si>
  <si>
    <t>MOBILIÁŘ - KOVOVÉ KOŠE NA ODPADKY - MONTÁŽ</t>
  </si>
  <si>
    <t>Jedná se o provedení montáže mobiliáře na předem zřízené základy (viz pol. 'stavební připravenost) Montáž bude provedena dle podmínek a pokynů výrobce prvku, případně podle požadavků zadavatele. Položka obsahuje dodávky veškerého potřebného matirálu a provedení všech potřebných činností a prací.  
Podle katalogu vybraných prvků 'Mobiliář pro železniční stanice a zastávky' odpadkový koš typ B.2, nakoupena dle rámcové smlouvy SŽ</t>
  </si>
  <si>
    <t>OST</t>
  </si>
  <si>
    <t>Ostatní</t>
  </si>
  <si>
    <t>2940</t>
  </si>
  <si>
    <t>Pořízení relizační dokumentace pro provedení železobetonové zdi nenástupní hrany nástupiště 2.</t>
  </si>
  <si>
    <t>R03170</t>
  </si>
  <si>
    <t>ZAŘÍZENÍ STAVENIŠTĚ - KOMUNIKACE A ZPEV PLOCHY</t>
  </si>
  <si>
    <t>Zřízení provizorní přístupové trasy k nástupišti u koleje č.5. Bude proveden chodník z dlažby betonové kladené do lože z kameniva drceného, včetně obrubníků. Včetně osazení 2ks vyzískaných přechodů přes koleje 1 a 3.  
Položka obsahuje veškeré potřebné matieriály a práce. V rámci položky nebude přístupový chodník demontován! Přístupový chodník a úrovňové nástupiště nebude bezbariérové, jedná se propojení dvou stávajících prvků.</t>
  </si>
  <si>
    <t>28*2 =Výsledek A</t>
  </si>
  <si>
    <t>zahrnuje objednatelem povolené náklady na pořízení (event. pronájem), provozování, udržování a likvidaci zhotovitelova zařízení</t>
  </si>
  <si>
    <t>SO 15-75-01</t>
  </si>
  <si>
    <t>ŽST Heřmanův Městec, přístřešky pro cestující</t>
  </si>
  <si>
    <t>131251100</t>
  </si>
  <si>
    <t>Hloubení jam nezapažených v hornině třídy těžitelnosti I skupiny 3 objem do 20 m3 strojně</t>
  </si>
  <si>
    <t>Hloubení nezapažených jam a zářezů strojně s urovnáním dna do předepsaného profilu a spádu v hornině třídy těžitelnosti I skupiny 3 do 20 m3</t>
  </si>
  <si>
    <t>výkop pro základ 2.02*4*2=16,160 [A] 
výkop pro SO01 1*1*1.5+0.3*0.4*1.6=1,692 [B] 
výkop pro SO02 1*1.2*0.8=0,960 [C] 
Celkem: A+B+C=18,812 [D]</t>
  </si>
  <si>
    <t>162251101</t>
  </si>
  <si>
    <t>Vodorovné přemístění do 20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</si>
  <si>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</si>
  <si>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18.812+9.388=28,200 [A]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</si>
  <si>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</si>
  <si>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</si>
  <si>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 horniny třídy těžitelnosti I, skupiny 1 až 3</t>
  </si>
  <si>
    <t>9,388=9,388 [A]</t>
  </si>
  <si>
    <t>171151103</t>
  </si>
  <si>
    <t>Uložení sypaniny z hornin soudržných do násypů zhutněných strojně</t>
  </si>
  <si>
    <t>Uložení sypanin do násypů strojně s rozprostřením sypaniny ve vrstvách a s hrubým urovnáním zhutněných z hornin soudržných jakékoliv třídy těžitelnosti</t>
  </si>
  <si>
    <t>18.812=18,812 [A]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</si>
  <si>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</si>
  <si>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</si>
  <si>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</si>
  <si>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zásyp základových konstrukcí (1.01*3.6+2.02*0.4)*2+0.5=9,388 [A]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</si>
  <si>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</si>
  <si>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</si>
  <si>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</si>
  <si>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výkop pro SO01 0.3*0.4*1.6=0,192 [A] 
výkop pro SO02 1*0.4*0.3=0,120 [B] 
Celkem: A+B=0,312 [C]</t>
  </si>
  <si>
    <t>181912112</t>
  </si>
  <si>
    <t>Úprava pláně v hornině třídy těžitelnosti I skupiny 3 se zhutněním ručně</t>
  </si>
  <si>
    <t>Úprava pláně vyrovnáním výškových rozdílů ručně v hornině třídy těžitelnosti I skupiny 3 se zhutněním</t>
  </si>
  <si>
    <t>úprava pláně pod podkladní beton 1.6*4*2=12,800 [A]</t>
  </si>
  <si>
    <t>58331200</t>
  </si>
  <si>
    <t>štěrkopísek netříděný</t>
  </si>
  <si>
    <t>211971122</t>
  </si>
  <si>
    <t>Zřízení opláštění žeber nebo trativodů geotextilií v rýze nebo zářezu přes 1:2 š přes 2,5 m</t>
  </si>
  <si>
    <t>Zřízení opláštění výplně z geotextilie odvodňovacích žeber nebo trativodů  v rýze nebo zářezu se stěnami svislými nebo šikmými o sklonu přes 1:2 při rozvinuté šířce opláštění přes 2,5 m</t>
  </si>
  <si>
    <t>SO01 (1.5*4+2)*1.1=8,800 [A]</t>
  </si>
  <si>
    <t>212532111</t>
  </si>
  <si>
    <t>Lože pro trativody z kameniva hrubého drceného</t>
  </si>
  <si>
    <t>vsakovací jímka SO01 1*1*1.5=1,500 [A]</t>
  </si>
  <si>
    <t>212755214</t>
  </si>
  <si>
    <t>Trativody z drenážních trubek plastových flexibilních D 100 mm bez lože</t>
  </si>
  <si>
    <t>Trativody bez lože z drenážních trubek plastových flexibilních D 100 mm</t>
  </si>
  <si>
    <t>SO01 1=1,000 [A]</t>
  </si>
  <si>
    <t>273313611</t>
  </si>
  <si>
    <t>Základové desky z betonu tř. C 16/20</t>
  </si>
  <si>
    <t>Základy z betonu prostého desky z betonu kamenem neprokládaného tř. C 16/20</t>
  </si>
  <si>
    <t>podkladní beton 1.6*4*0.1=0,640 [A]</t>
  </si>
  <si>
    <t>275313911</t>
  </si>
  <si>
    <t>Základové patky z betonu tř. C 30/37</t>
  </si>
  <si>
    <t>Základy z betonu prostého patky a bloky z betonu kamenem neprokládaného tř. C 30/37</t>
  </si>
  <si>
    <t>základ pro přístřešek 1.296*3.6*2=9,331 [A]</t>
  </si>
  <si>
    <t>275351121</t>
  </si>
  <si>
    <t>Zřízení bednění základových patek</t>
  </si>
  <si>
    <t>Bednění základů patek zřízení</t>
  </si>
  <si>
    <t>bednění základové pakty (1.3*2+1.65+0.6+0.625+0.425+0.3+0.15)*3.6*2=45,720 [A]</t>
  </si>
  <si>
    <t>275351122</t>
  </si>
  <si>
    <t>Odstranění bednění základových patek</t>
  </si>
  <si>
    <t>Bednění základů patek odstranění</t>
  </si>
  <si>
    <t>45.72=45,720 [A]</t>
  </si>
  <si>
    <t>275361821</t>
  </si>
  <si>
    <t>Výztuž základových patek betonářskou ocelí 10 505 (R)</t>
  </si>
  <si>
    <t>Výztuž základů patek z betonářské oceli 10 505 (R)</t>
  </si>
  <si>
    <t>výztuž základové pakty 0.523*2=1,046 [A]</t>
  </si>
  <si>
    <t>69311081</t>
  </si>
  <si>
    <t>geotextilie netkaná separační, ochranná, filtrační, drenážní PES 300g/m2</t>
  </si>
  <si>
    <t>15484311</t>
  </si>
  <si>
    <t>plech trapézový 40/160 PES 25µm tl 0,75mm</t>
  </si>
  <si>
    <t>441171R01</t>
  </si>
  <si>
    <t>Dodávka a montáž ocelové konstrukce přístřešku včetně povrchové úpravy a montážních prostředků</t>
  </si>
  <si>
    <t>sloupy 0.23*2=0,460 [A] 
nosníky 0.29*2=0,580 [B] 
patní plechy 0.065*2=0,130 [C] 
Mezisoučet: A+B+C=1,170 [D] 
prořez, svary, pomoc mat. 5% 1.17*0.05=0,059 [E] 
Celkem: A+B+C+E=1,229 [F]</t>
  </si>
  <si>
    <t>444171111</t>
  </si>
  <si>
    <t>Montáž krytiny ocelových střech z tvarovaných ocelových plechů šroubovaných budov v do 6 m</t>
  </si>
  <si>
    <t>Montáž krytiny střech ocelových konstrukcí  z tvarovaných ocelových plechů šroubovaných, výšky budovy do 6 m</t>
  </si>
  <si>
    <t>zastřešení přístřešku 2.72*3.4*2=18,496 [A]</t>
  </si>
  <si>
    <t>721</t>
  </si>
  <si>
    <t>Zdravotechnika - vnitřní kanalizace</t>
  </si>
  <si>
    <t>721171905</t>
  </si>
  <si>
    <t>Potrubí z PP vsazení odbočky do hrdla DN 110</t>
  </si>
  <si>
    <t>Opravy odpadního potrubí plastového  vsazení odbočky do potrubí DN 110</t>
  </si>
  <si>
    <t>SO02 1=1,000 [A]</t>
  </si>
  <si>
    <t>721173315</t>
  </si>
  <si>
    <t>Potrubí kanalizační z PVC SN 4 dešťové DN 110</t>
  </si>
  <si>
    <t>Potrubí z trub PVC SN4 dešťové DN 110</t>
  </si>
  <si>
    <t>OS01 1.8+0.8=2,600 [A] 
OS02 1.6+1=2,600 [B] 
Celkem: A+B=5,200 [C]</t>
  </si>
  <si>
    <t>721242105</t>
  </si>
  <si>
    <t>Lapač střešních splavenin z PP se zápachovou klapkou a lapacím košem DN 110</t>
  </si>
  <si>
    <t>Lapače střešních splavenin polypropylenové (PP) se svislým odtokem DN 110</t>
  </si>
  <si>
    <t>odvodnění střechy 2=2,000 [A]</t>
  </si>
  <si>
    <t>998721101</t>
  </si>
  <si>
    <t>Přesun hmot tonážní pro vnitřní kanalizace v objektech v do 6 m</t>
  </si>
  <si>
    <t>Přesun hmot pro vnitřní kanalizace  stanovený z hmotnosti přesunovaného materiálu vodorovná dopravní vzdálenost do 50 m v objektech výšky do 6 m</t>
  </si>
  <si>
    <t>741</t>
  </si>
  <si>
    <t>Elektroinstalace - silnoproud</t>
  </si>
  <si>
    <t>34111042</t>
  </si>
  <si>
    <t>kabel instalační jádro Cu plné izolace PVC plášť PVC 450/750V (CYKY) 3x4mm2</t>
  </si>
  <si>
    <t>34137R01</t>
  </si>
  <si>
    <t>Svítidlo drážní zářivkové antivandal kovové, min. IP 65, třída II, elektronický předřadník, přes 40 do 60 W</t>
  </si>
  <si>
    <t>OS03 4=4,000 [A]</t>
  </si>
  <si>
    <t>35441073</t>
  </si>
  <si>
    <t>drát D 10mm FeZn</t>
  </si>
  <si>
    <t>35441986</t>
  </si>
  <si>
    <t>svorka odbočovací a spojovací pro pásek 30x4 mm, FeZn</t>
  </si>
  <si>
    <t>741122611</t>
  </si>
  <si>
    <t>Montáž kabel Cu plný kulatý žíla 3x1,5 až 6 mm2 uložený pevně (např. CYKY)</t>
  </si>
  <si>
    <t>Montáž kabelů měděných bez ukončení uložených pevně plných kulatých nebo bezhalogenových (např. CYKY) počtu a průřezu žil 3x1,5 až 6 mm2</t>
  </si>
  <si>
    <t>SO03 20+6*2=32,000 [A]</t>
  </si>
  <si>
    <t>741130022</t>
  </si>
  <si>
    <t>Ukončení vodič izolovaný do 4 mm2 na svorkovnici</t>
  </si>
  <si>
    <t>Ukončení vodičů izolovaných s označením a zapojením na svorkovnici s otevřením a uzavřením krytu, průřezu žíly do 4 mm2</t>
  </si>
  <si>
    <t>SO03 3*8=24,000 [A]</t>
  </si>
  <si>
    <t>741371104</t>
  </si>
  <si>
    <t>Montáž svítidlo zářivkové průmyslové stropní přisazené 2 zdroje s krytem</t>
  </si>
  <si>
    <t>Montáž svítidel zářivkových se zapojením vodičů průmyslových stropních přisazených 2 zdroje s krytem</t>
  </si>
  <si>
    <t>SO03 4=4,000 [A]</t>
  </si>
  <si>
    <t>741410003</t>
  </si>
  <si>
    <t>Montáž vodič uzemňovací drát nebo lano D do 10 mm na povrchu</t>
  </si>
  <si>
    <t>Montáž uzemňovacího vedení s upevněním, propojením a připojením pomocí svorek na povrchu drátu nebo lana O do 10 mm</t>
  </si>
  <si>
    <t>(3.4+1.5)*2=9,800 [A]</t>
  </si>
  <si>
    <t>741420022</t>
  </si>
  <si>
    <t>Montáž svorka hromosvodná se 3 a více šrouby</t>
  </si>
  <si>
    <t>Montáž hromosvodného vedení svorek se 3 a více šrouby</t>
  </si>
  <si>
    <t>6=6,000 [A]</t>
  </si>
  <si>
    <t>741810001</t>
  </si>
  <si>
    <t>Celková prohlídka elektrického rozvodu a zařízení do 100 000,- Kč</t>
  </si>
  <si>
    <t>Zkoušky a prohlídky elektrických rozvodů a zařízení celková prohlídka a vyhotovení revizní zprávy pro objem montážních prací do 100 tis. Kč</t>
  </si>
  <si>
    <t>SO03 1=1,000 [A]</t>
  </si>
  <si>
    <t>741813001</t>
  </si>
  <si>
    <t>Měření impedance nulové smyčky okruhu vedení jednofázového 220 V</t>
  </si>
  <si>
    <t>Zkoušky a prohlídky elektrických přístrojů měření impedance nulové smyčky okruhu vedení jednofázového 220 V</t>
  </si>
  <si>
    <t>741820001</t>
  </si>
  <si>
    <t>Měření zemních odporů zemniče</t>
  </si>
  <si>
    <t>1=1,000 [A]</t>
  </si>
  <si>
    <t>741820102</t>
  </si>
  <si>
    <t>Měření intenzity osvětlení</t>
  </si>
  <si>
    <t>SOUBOR</t>
  </si>
  <si>
    <t>Měření osvětlovacího zařízení intenzity osvětlení na pracovišti do 50 svítidel</t>
  </si>
  <si>
    <t>998741101</t>
  </si>
  <si>
    <t>Přesun hmot tonážní pro silnoproud v objektech v do 6 m</t>
  </si>
  <si>
    <t>Přesun hmot pro silnoproud stanovený z hmotnosti přesunovaného materiálu vodorovná dopravní vzdálenost do 50 m v objektech výšky do 6 m</t>
  </si>
  <si>
    <t>742</t>
  </si>
  <si>
    <t>Elektroinstalace - slaboproud</t>
  </si>
  <si>
    <t>34571350</t>
  </si>
  <si>
    <t>trubka elektroinstalační ohebná dvouplášťová korugovaná (chránička) D 32/40mm, HDPE+LDPE</t>
  </si>
  <si>
    <t>742110005</t>
  </si>
  <si>
    <t>Montáž trubek pro slaboproud plastových ohebných uložených v podlaze</t>
  </si>
  <si>
    <t>Montáž trubek elektroinstalačních plastových ohebných uložených v podlaze</t>
  </si>
  <si>
    <t>SO03 20=20,000 [A]</t>
  </si>
  <si>
    <t>998742101</t>
  </si>
  <si>
    <t>Přesun hmot tonážní pro slaboproud v objektech v do 6 m</t>
  </si>
  <si>
    <t>Přesun hmot pro slaboproud stanovený z hmotnosti přesunovaného materiálu vodorovná dopravní vzdálenost do 50 m v objektech výšky do 6 m</t>
  </si>
  <si>
    <t>764</t>
  </si>
  <si>
    <t>Konstrukce klempířské</t>
  </si>
  <si>
    <t>764212635</t>
  </si>
  <si>
    <t>Oplechování štítu závětrnou lištou z Pz s povrchovou úpravou rš 400 mm</t>
  </si>
  <si>
    <t>Oplechování střešních prvků z pozinkovaného plechu s povrchovou úpravou štítu závětrnou lištou rš 400 mm</t>
  </si>
  <si>
    <t>K03 20=20,000 [A]</t>
  </si>
  <si>
    <t>764511601</t>
  </si>
  <si>
    <t>Žlab podokapní půlkruhový z Pz s povrchovou úpravou rš 250 mm</t>
  </si>
  <si>
    <t>Žlab podokapní z pozinkovaného plechu s povrchovou úpravou včetně háků a čel půlkruhový do rš 280 mm</t>
  </si>
  <si>
    <t>K02 7=7,000 [A]</t>
  </si>
  <si>
    <t>764518621</t>
  </si>
  <si>
    <t>Svody kruhové včetně objímek, kolen, odskoků z Pz s povrchovou úpravou průměru do 90 mm</t>
  </si>
  <si>
    <t>Svod z pozinkovaného plechu s upraveným povrchem včetně objímek, kolen a odskoků kruhový, průměru do 90 mm</t>
  </si>
  <si>
    <t>K01 3*2=6,000 [A]</t>
  </si>
  <si>
    <t>998764101</t>
  </si>
  <si>
    <t>Přesun hmot tonážní pro konstrukce klempířské v objektech v do 6 m</t>
  </si>
  <si>
    <t>Přesun hmot pro konstrukce klempířské stanovený z hmotnosti přesunovaného materiálu vodorovná dopravní vzdálenost do 50 m v objektech výšky do 6 m</t>
  </si>
  <si>
    <t>767</t>
  </si>
  <si>
    <t>Konstrukce zámečnické</t>
  </si>
  <si>
    <t>767995R01</t>
  </si>
  <si>
    <t>Dodávka a montáž lavičky zavěšené na ocelovou konstrukci přístřešku pro cestující v provedení dle PD</t>
  </si>
  <si>
    <t>KS</t>
  </si>
  <si>
    <t>Dodávka a montáž lavičky - ocelová konstrukce spojená dřevěnými masivními deskami pomocí šroubových spojů. Včetně povrchové úpravy dřevěných i ocelovách částí. Celková délka 3 m. Včetně spojovacího a kotevního materiálu.</t>
  </si>
  <si>
    <t>2=2,000 [A]</t>
  </si>
  <si>
    <t>767995R02</t>
  </si>
  <si>
    <t>Dodávka a montáž venkovní vitríny zavěšené na ocelovou konstrukci přístřešku pro cestující v provedení dle PD</t>
  </si>
  <si>
    <t>Dodávka a montáž vitríny - vnitřní plocha 9x A4, vější rozměry 1000x750x75 mm, bezpečnostní sklo, užitná plocha bílá, magnetická. Rám vitríny hliníkový, stříbrný, anodizovaný. Včetně spojovacího a kotevního materiálu.</t>
  </si>
  <si>
    <t>998767101</t>
  </si>
  <si>
    <t>Přesun hmot tonážní pro zámečnické konstrukce v objektech v do 6 m</t>
  </si>
  <si>
    <t>Přesun hmot pro zámečnické konstrukce  stanovený z hmotnosti přesunovaného materiálu vodorovná dopravní vzdálenost do 50 m v objektech výšky do 6 m</t>
  </si>
  <si>
    <t>787</t>
  </si>
  <si>
    <t>Dokončovací práce - zasklívání</t>
  </si>
  <si>
    <t>787792R01</t>
  </si>
  <si>
    <t>Zasklení zadní stěny přístřešku sklem bezpečnostním VSF ESG 55.2, pískování dle vzoru</t>
  </si>
  <si>
    <t>zasklení zad přístřešku 2.22*3*2=13,320 [A]</t>
  </si>
  <si>
    <t>998787101</t>
  </si>
  <si>
    <t>Přesun hmot tonážní pro zasklívání v objektech v do 6 m</t>
  </si>
  <si>
    <t>Přesun hmot pro zasklívání  stanovený z hmotnosti přesunovaného materiálu vodorovná dopravní vzdálenost do 50 m v objektech výšky do 6 m</t>
  </si>
  <si>
    <t>998</t>
  </si>
  <si>
    <t>Přesun hmot</t>
  </si>
  <si>
    <t>998014211</t>
  </si>
  <si>
    <t>Přesun hmot pro budovy jednopodlažní z kovových dílců</t>
  </si>
  <si>
    <t>Přesun hmot pro budovy a haly občanské výstavby, bydlení, výrobu a služby  s nosnou svislou konstrukcí montovanou z dílců kovových vodorovná dopravní vzdálenost do 100 m, pro budovy a haly jednopodlažní</t>
  </si>
  <si>
    <t>SD 015</t>
  </si>
  <si>
    <t>Poplatky za likvidaci odpadů</t>
  </si>
  <si>
    <t>18.812-9.388=9,424 [A] 
A * 1.8Koeficient množství=16,963 [B]</t>
  </si>
  <si>
    <t>VRN1</t>
  </si>
  <si>
    <t>Průzkumné, geodetické a projektové práce</t>
  </si>
  <si>
    <t>012003000</t>
  </si>
  <si>
    <t>Vytyčení trasy inženýrských sítí</t>
  </si>
  <si>
    <t>012103000</t>
  </si>
  <si>
    <t>Geodetické práce před výstavbou</t>
  </si>
  <si>
    <t>vytyčení stavby' 
1=1,000 [A] 
Celkem: A=1,000 [B]</t>
  </si>
  <si>
    <t>012303000</t>
  </si>
  <si>
    <t>Geodetické práce po výstavbě</t>
  </si>
  <si>
    <t>zaměření skutečného provedení '  
1=1,000 [A] 
Celkem: A=1,000 [B]</t>
  </si>
  <si>
    <t>VRN3</t>
  </si>
  <si>
    <t>Zařízení staveniště</t>
  </si>
  <si>
    <t>032002000</t>
  </si>
  <si>
    <t>Vybavení staveniště</t>
  </si>
  <si>
    <t>065002000</t>
  </si>
  <si>
    <t>Mimostaveništní doprava materiálů</t>
  </si>
  <si>
    <t>VRN4</t>
  </si>
  <si>
    <t>Inženýrská činnost</t>
  </si>
  <si>
    <t>045203000</t>
  </si>
  <si>
    <t>Kompletační činnost</t>
  </si>
  <si>
    <t>045303000</t>
  </si>
  <si>
    <t>Koordinační činnost</t>
  </si>
  <si>
    <t>SO 15-77-01</t>
  </si>
  <si>
    <t>ŽST Heřmanův Městec, orientační systém</t>
  </si>
  <si>
    <t>1*1 DLE TZ kap. 5.2.5=1,000 [A] 
4*4 DLE TZ KAP 5.2.1=16,000 [B] 
2*2 DLE TZ KAP 5.2.2=4,000 [C] 
3 DLE TZ KAP 5.2.4=3,000 [D] 
Celkem: A+B+C+D=24,000 [E]</t>
  </si>
  <si>
    <t>R923711</t>
  </si>
  <si>
    <t>TABULE VELIKOSTI 4520X600 MM "NÁZEV STANICE" (NA OCELOVÝCH SLOUPCÍCH)</t>
  </si>
  <si>
    <t>TABULE VELIKOSTI 2700X600 MM "NÁZEV STANICE" (NA OCELOVÝCH SLOUPCÍCH)</t>
  </si>
  <si>
    <t>vjezdy do ŽST 2=2,000 [A] 
nástupiště 1 2 1x oboustranná tabule=2,000 [B] 
nástupiště 2 2 1x oboustranná tabule=2,000 [C] 
Celkem: A+B+C=6,000 [D]</t>
  </si>
  <si>
    <t>R923731</t>
  </si>
  <si>
    <t>TABULE VELIKOSTI 1250X360 MM "OZNAČENÍ SMĚRŮ" (NA OCELOVÝCH SLOUPCÍCH)</t>
  </si>
  <si>
    <t>TABULE VELIKOSTI 1200X450 MM "OZNAČENÍ SMĚRŮ" (NA OCELOVÝCH SLOUPCÍCH)</t>
  </si>
  <si>
    <t>TABULE VELIKOSTI 340x340 MM "ČÍSLO NÁSTUPIŠTĚ" (NA OCELOVÉM SLOUPKU)</t>
  </si>
  <si>
    <t>R923751.1</t>
  </si>
  <si>
    <t>TABULE VELIKOSTI 240x240 MM "ZÁKAZ KOUŘENÍ" (NA OCELOVÉM SLOUPKU)</t>
  </si>
  <si>
    <t>TABULE VELIKOSTI 1000X300 MM "ČÍSLO NÁSTUPIŠTĚ"</t>
  </si>
  <si>
    <t>R923751.2</t>
  </si>
  <si>
    <t>TABULE VELIKOSTI 240x240 MM "PRŮCHOD PRO PĚŠÍ ZAKÁZÁN" (NA OCELOVÉM SLOUPKU)</t>
  </si>
  <si>
    <t>R923761</t>
  </si>
  <si>
    <t>TABULE VELIKOSTI 440X440 MM "PŘÍCHODU K NÁSTUPIŠTÍM" (NA OCELOVÉM SLOUPKU)</t>
  </si>
  <si>
    <t>TABULE VELIKOSTI 800X300 MM "OZNAČENÍ VÝCHODU Z NÁSTUPIŠTĚ" (NA OCELOVÉM SLOUPKU)</t>
  </si>
  <si>
    <t>SO 98-98</t>
  </si>
  <si>
    <t>Všeobecný objekt</t>
  </si>
  <si>
    <t>Dokumentace stavby</t>
  </si>
  <si>
    <t>VSEOB001</t>
  </si>
  <si>
    <t>Projektová dokumentace pro provádění stavby (PDPS)</t>
  </si>
  <si>
    <t>Vypracování PDPS u vybraných SO a PS viz. technická specifikace položky.</t>
  </si>
  <si>
    <t>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</si>
  <si>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</si>
  <si>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VŠEOB002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</si>
  <si>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</si>
  <si>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</si>
  <si>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</si>
  <si>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VŠEOB003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</si>
  <si>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</si>
  <si>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</si>
  <si>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</si>
  <si>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VŠEOB004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</si>
  <si>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</si>
  <si>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</si>
  <si>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</si>
  <si>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VSEOB007</t>
  </si>
  <si>
    <t>Publicita</t>
  </si>
  <si>
    <t>Zajištění propagace stavby dle podmínek poskytovatele dotace</t>
  </si>
  <si>
    <t>v předepsaném rozsahu a počtu dle ZTP</t>
  </si>
  <si>
    <t>VŠEOB005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</si>
  <si>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</si>
  <si>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</si>
  <si>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</si>
  <si>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VŠEOB006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</si>
  <si>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</si>
  <si>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</si>
  <si>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</si>
  <si>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VŠEOB008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</si>
  <si>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</si>
  <si>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
2.Položka neobsahuje: zapůjčení vhodné obuvi (zajišťuje si každý návštěvník sám) a dopravu mezi navštívenými místy. 
3. Měrná jednotka: KOMPLET 
4. Způsob měření: soubor všech úkonů a činností, které jsou třeba k uskutečnění akce pro jednu skupinu návštěvníků 
5: Hlavní materiál: 0</t>
  </si>
  <si>
    <t>VŠEOB009</t>
  </si>
  <si>
    <t>Zajištění veřejných zájmů</t>
  </si>
  <si>
    <t>Technická specifikace položky 
SLUŽBY ZAJIŠŤUJÍCÍ ÚKLID 
PASPORTIZACE KOMUNIKACÍ 
Vytýčení inženýrských sítí, případná aktualizace vyjádření správců, vytýčení hranic stavby 
koordinace s výstavbou Dopravního terminálu města a Rekonstrukce přejezdu P5043 v km 13,750 trati Přelouč - Prachovice 
uzavření nájemní smlouvy po dobu výstavby s ČD, a.s. a městem Heřmanův Městec</t>
  </si>
  <si>
    <t>Položka zahrnuje veškeré činnosti nezbytné k zajištění daných úkonů k realizaci stavby.</t>
  </si>
  <si>
    <t>VŠEOB010</t>
  </si>
  <si>
    <t>Nájmy hrazené zhotovitelem stavby</t>
  </si>
  <si>
    <t>Technická specifikace položky 
Nájem do 1 roku na pozemcích ČD,a.s. 
Nájem do 1 roku - zařízení staveniště po dobu stavby na pozemcích ČD,a.s. 
Nájmy do 1 roku na pozemcích fyzických a právnických osob po dobu stavby</t>
  </si>
  <si>
    <t>Položka zahrnuje veškeré činnosti nezbytné k zajištění daných úkonů dle PD část H Doklady, po dobu realizace stavby či po dobu nutnou k realizaci stavby.</t>
  </si>
  <si>
    <r>
      <t xml:space="preserve">Stavba: </t>
    </r>
    <r>
      <rPr>
        <b/>
        <sz val="12"/>
        <rFont val="Arial"/>
        <family val="2"/>
        <charset val="238"/>
      </rPr>
      <t>Rekonstrukce TZZ Přelouč - Prachovice, 1.etapa - výstavba nástupišť v ŽST Heřmanův Městec</t>
    </r>
  </si>
  <si>
    <t>Firma: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</si>
</sst>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6" fillId="0" borderId="1" xfId="6" quotePrefix="1" applyFont="1" applyBorder="1" applyAlignment="1">
      <alignment horizontal="left" vertical="center" wrapText="1"/>
    </xf>
    <xf numFmtId="0" fontId="2" fillId="2" borderId="0" xfId="6" applyFont="1" applyFill="1" applyAlignment="1"/>
    <xf numFmtId="0" fontId="0" fillId="2" borderId="0" xfId="6" applyFont="1" applyFill="1" applyAlignment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7" fillId="2" borderId="0" xfId="6" applyFont="1" applyFill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B23" sqref="B2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6"/>
      <c r="B1" s="42" t="s">
        <v>1071</v>
      </c>
      <c r="C1" s="1"/>
      <c r="D1" s="1"/>
      <c r="E1" s="1"/>
    </row>
    <row r="2" spans="1:5" ht="12.75" customHeight="1" x14ac:dyDescent="0.2">
      <c r="A2" s="36"/>
      <c r="B2" s="37" t="s">
        <v>1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4" t="s">
        <v>1070</v>
      </c>
      <c r="C4" s="35"/>
      <c r="D4" s="35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SUM(C10:C17)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SUM(E10:E17)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22</v>
      </c>
      <c r="B10" s="15" t="s">
        <v>23</v>
      </c>
      <c r="C10" s="16">
        <f>'PS 15-02-61'!I3</f>
        <v>0</v>
      </c>
      <c r="D10" s="16">
        <f>'PS 15-02-61'!O2</f>
        <v>0</v>
      </c>
      <c r="E10" s="16">
        <f t="shared" ref="E10:E17" si="0">C10+D10</f>
        <v>0</v>
      </c>
    </row>
    <row r="11" spans="1:5" ht="12.75" customHeight="1" x14ac:dyDescent="0.2">
      <c r="A11" s="15" t="s">
        <v>379</v>
      </c>
      <c r="B11" s="15" t="s">
        <v>380</v>
      </c>
      <c r="C11" s="16">
        <f>'PS 15-02-71'!I3</f>
        <v>0</v>
      </c>
      <c r="D11" s="16">
        <f>'PS 15-02-71'!O2</f>
        <v>0</v>
      </c>
      <c r="E11" s="16">
        <f t="shared" si="0"/>
        <v>0</v>
      </c>
    </row>
    <row r="12" spans="1:5" ht="12.75" customHeight="1" x14ac:dyDescent="0.2">
      <c r="A12" s="15" t="s">
        <v>428</v>
      </c>
      <c r="B12" s="15" t="s">
        <v>429</v>
      </c>
      <c r="C12" s="16">
        <f>'SO 15-10-01.2'!I3</f>
        <v>0</v>
      </c>
      <c r="D12" s="16">
        <f>'SO 15-10-01.2'!O2</f>
        <v>0</v>
      </c>
      <c r="E12" s="16">
        <f t="shared" si="0"/>
        <v>0</v>
      </c>
    </row>
    <row r="13" spans="1:5" ht="12.75" customHeight="1" x14ac:dyDescent="0.2">
      <c r="A13" s="15" t="s">
        <v>552</v>
      </c>
      <c r="B13" s="15" t="s">
        <v>553</v>
      </c>
      <c r="C13" s="16">
        <f>'SO 15-11-01.2'!I3</f>
        <v>0</v>
      </c>
      <c r="D13" s="16">
        <f>'SO 15-11-01.2'!O2</f>
        <v>0</v>
      </c>
      <c r="E13" s="16">
        <f t="shared" si="0"/>
        <v>0</v>
      </c>
    </row>
    <row r="14" spans="1:5" ht="12.75" customHeight="1" x14ac:dyDescent="0.2">
      <c r="A14" s="15" t="s">
        <v>644</v>
      </c>
      <c r="B14" s="15" t="s">
        <v>645</v>
      </c>
      <c r="C14" s="16">
        <f>'SO 15-12-01'!I3</f>
        <v>0</v>
      </c>
      <c r="D14" s="16">
        <f>'SO 15-12-01'!O2</f>
        <v>0</v>
      </c>
      <c r="E14" s="16">
        <f t="shared" si="0"/>
        <v>0</v>
      </c>
    </row>
    <row r="15" spans="1:5" ht="12.75" customHeight="1" x14ac:dyDescent="0.2">
      <c r="A15" s="15" t="s">
        <v>790</v>
      </c>
      <c r="B15" s="15" t="s">
        <v>791</v>
      </c>
      <c r="C15" s="16">
        <f>'SO 15-75-01'!I3</f>
        <v>0</v>
      </c>
      <c r="D15" s="16">
        <f>'SO 15-75-01'!O2</f>
        <v>0</v>
      </c>
      <c r="E15" s="16">
        <f t="shared" si="0"/>
        <v>0</v>
      </c>
    </row>
    <row r="16" spans="1:5" ht="12.75" customHeight="1" x14ac:dyDescent="0.2">
      <c r="A16" s="15" t="s">
        <v>1008</v>
      </c>
      <c r="B16" s="15" t="s">
        <v>1009</v>
      </c>
      <c r="C16" s="16">
        <f>'SO 15-77-01'!I3</f>
        <v>0</v>
      </c>
      <c r="D16" s="16">
        <f>'SO 15-77-01'!O2</f>
        <v>0</v>
      </c>
      <c r="E16" s="16">
        <f t="shared" si="0"/>
        <v>0</v>
      </c>
    </row>
    <row r="17" spans="1:5" ht="12.75" customHeight="1" x14ac:dyDescent="0.2">
      <c r="A17" s="15" t="s">
        <v>1027</v>
      </c>
      <c r="B17" s="15" t="s">
        <v>1028</v>
      </c>
      <c r="C17" s="16">
        <f>'SO 98-98'!I3</f>
        <v>0</v>
      </c>
      <c r="D17" s="16">
        <f>'SO 98-98'!O2</f>
        <v>0</v>
      </c>
      <c r="E17" s="16">
        <f t="shared" si="0"/>
        <v>0</v>
      </c>
    </row>
  </sheetData>
  <mergeCells count="3">
    <mergeCell ref="A1:A3"/>
    <mergeCell ref="B2:B3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4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22</v>
      </c>
      <c r="I3" s="30">
        <f>0+I8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22</v>
      </c>
      <c r="D4" s="41"/>
      <c r="E4" s="13" t="s">
        <v>23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27</v>
      </c>
      <c r="D8" s="14"/>
      <c r="E8" s="19" t="s">
        <v>42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+I337+I341+I345+I349+I353+I357+I361+I365+I369+I373+I377+I381+I385+I389+I393+I397+I401+I405+I409+I413+I417+I421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+O337+O341+O345+O349+O353+O357+O361+O365+O369+O373+O377+O381+O385+O389+O393+O397+O401+O405+O409+O413+O417+O421</f>
        <v>0</v>
      </c>
    </row>
    <row r="9" spans="1:18" x14ac:dyDescent="0.2">
      <c r="A9" s="17" t="s">
        <v>43</v>
      </c>
      <c r="B9" s="21" t="s">
        <v>27</v>
      </c>
      <c r="C9" s="21" t="s">
        <v>44</v>
      </c>
      <c r="D9" s="17" t="s">
        <v>45</v>
      </c>
      <c r="E9" s="22" t="s">
        <v>46</v>
      </c>
      <c r="F9" s="23" t="s">
        <v>47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ht="25.5" x14ac:dyDescent="0.2">
      <c r="A10" s="26" t="s">
        <v>48</v>
      </c>
      <c r="E10" s="27" t="s">
        <v>49</v>
      </c>
    </row>
    <row r="11" spans="1:18" x14ac:dyDescent="0.2">
      <c r="A11" s="28" t="s">
        <v>50</v>
      </c>
      <c r="E11" s="29" t="s">
        <v>51</v>
      </c>
    </row>
    <row r="12" spans="1:18" x14ac:dyDescent="0.2">
      <c r="A12" t="s">
        <v>52</v>
      </c>
      <c r="E12" s="27" t="s">
        <v>53</v>
      </c>
    </row>
    <row r="13" spans="1:18" x14ac:dyDescent="0.2">
      <c r="A13" s="17" t="s">
        <v>43</v>
      </c>
      <c r="B13" s="21" t="s">
        <v>21</v>
      </c>
      <c r="C13" s="21" t="s">
        <v>54</v>
      </c>
      <c r="D13" s="17" t="s">
        <v>45</v>
      </c>
      <c r="E13" s="22" t="s">
        <v>55</v>
      </c>
      <c r="F13" s="23" t="s">
        <v>47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21</v>
      </c>
    </row>
    <row r="14" spans="1:18" x14ac:dyDescent="0.2">
      <c r="A14" s="26" t="s">
        <v>48</v>
      </c>
      <c r="E14" s="27" t="s">
        <v>56</v>
      </c>
    </row>
    <row r="15" spans="1:18" x14ac:dyDescent="0.2">
      <c r="A15" s="28" t="s">
        <v>50</v>
      </c>
      <c r="E15" s="29" t="s">
        <v>51</v>
      </c>
    </row>
    <row r="16" spans="1:18" x14ac:dyDescent="0.2">
      <c r="A16" t="s">
        <v>52</v>
      </c>
      <c r="E16" s="27" t="s">
        <v>53</v>
      </c>
    </row>
    <row r="17" spans="1:16" x14ac:dyDescent="0.2">
      <c r="A17" s="17" t="s">
        <v>43</v>
      </c>
      <c r="B17" s="21" t="s">
        <v>20</v>
      </c>
      <c r="C17" s="21" t="s">
        <v>57</v>
      </c>
      <c r="D17" s="17" t="s">
        <v>45</v>
      </c>
      <c r="E17" s="22" t="s">
        <v>58</v>
      </c>
      <c r="F17" s="23" t="s">
        <v>47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21</v>
      </c>
    </row>
    <row r="18" spans="1:16" x14ac:dyDescent="0.2">
      <c r="A18" s="26" t="s">
        <v>48</v>
      </c>
      <c r="E18" s="27" t="s">
        <v>59</v>
      </c>
    </row>
    <row r="19" spans="1:16" x14ac:dyDescent="0.2">
      <c r="A19" s="28" t="s">
        <v>50</v>
      </c>
      <c r="E19" s="29" t="s">
        <v>51</v>
      </c>
    </row>
    <row r="20" spans="1:16" x14ac:dyDescent="0.2">
      <c r="A20" t="s">
        <v>52</v>
      </c>
      <c r="E20" s="27" t="s">
        <v>53</v>
      </c>
    </row>
    <row r="21" spans="1:16" x14ac:dyDescent="0.2">
      <c r="A21" s="17" t="s">
        <v>43</v>
      </c>
      <c r="B21" s="21" t="s">
        <v>31</v>
      </c>
      <c r="C21" s="21" t="s">
        <v>60</v>
      </c>
      <c r="D21" s="17" t="s">
        <v>45</v>
      </c>
      <c r="E21" s="22" t="s">
        <v>61</v>
      </c>
      <c r="F21" s="23" t="s">
        <v>47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21</v>
      </c>
    </row>
    <row r="22" spans="1:16" x14ac:dyDescent="0.2">
      <c r="A22" s="26" t="s">
        <v>48</v>
      </c>
      <c r="E22" s="27" t="s">
        <v>62</v>
      </c>
    </row>
    <row r="23" spans="1:16" x14ac:dyDescent="0.2">
      <c r="A23" s="28" t="s">
        <v>50</v>
      </c>
      <c r="E23" s="29" t="s">
        <v>51</v>
      </c>
    </row>
    <row r="24" spans="1:16" x14ac:dyDescent="0.2">
      <c r="A24" t="s">
        <v>52</v>
      </c>
      <c r="E24" s="27" t="s">
        <v>53</v>
      </c>
    </row>
    <row r="25" spans="1:16" x14ac:dyDescent="0.2">
      <c r="A25" s="17" t="s">
        <v>43</v>
      </c>
      <c r="B25" s="21" t="s">
        <v>33</v>
      </c>
      <c r="C25" s="21" t="s">
        <v>63</v>
      </c>
      <c r="D25" s="17" t="s">
        <v>45</v>
      </c>
      <c r="E25" s="22" t="s">
        <v>64</v>
      </c>
      <c r="F25" s="23" t="s">
        <v>65</v>
      </c>
      <c r="G25" s="24">
        <v>20</v>
      </c>
      <c r="H25" s="25"/>
      <c r="I25" s="25">
        <f>ROUND(ROUND(H25,2)*ROUND(G25,3),2)</f>
        <v>0</v>
      </c>
      <c r="O25">
        <f>(I25*21)/100</f>
        <v>0</v>
      </c>
      <c r="P25" t="s">
        <v>21</v>
      </c>
    </row>
    <row r="26" spans="1:16" x14ac:dyDescent="0.2">
      <c r="A26" s="26" t="s">
        <v>48</v>
      </c>
      <c r="E26" s="27" t="s">
        <v>66</v>
      </c>
    </row>
    <row r="27" spans="1:16" x14ac:dyDescent="0.2">
      <c r="A27" s="28" t="s">
        <v>50</v>
      </c>
      <c r="E27" s="29" t="s">
        <v>51</v>
      </c>
    </row>
    <row r="28" spans="1:16" x14ac:dyDescent="0.2">
      <c r="A28" t="s">
        <v>52</v>
      </c>
      <c r="E28" s="27" t="s">
        <v>53</v>
      </c>
    </row>
    <row r="29" spans="1:16" x14ac:dyDescent="0.2">
      <c r="A29" s="17" t="s">
        <v>43</v>
      </c>
      <c r="B29" s="21" t="s">
        <v>35</v>
      </c>
      <c r="C29" s="21" t="s">
        <v>67</v>
      </c>
      <c r="D29" s="17" t="s">
        <v>45</v>
      </c>
      <c r="E29" s="22" t="s">
        <v>68</v>
      </c>
      <c r="F29" s="23" t="s">
        <v>69</v>
      </c>
      <c r="G29" s="24">
        <v>3.6</v>
      </c>
      <c r="H29" s="25"/>
      <c r="I29" s="25">
        <f>ROUND(ROUND(H29,2)*ROUND(G29,3),2)</f>
        <v>0</v>
      </c>
      <c r="O29">
        <f>(I29*21)/100</f>
        <v>0</v>
      </c>
      <c r="P29" t="s">
        <v>21</v>
      </c>
    </row>
    <row r="30" spans="1:16" x14ac:dyDescent="0.2">
      <c r="A30" s="26" t="s">
        <v>48</v>
      </c>
      <c r="E30" s="27" t="s">
        <v>70</v>
      </c>
    </row>
    <row r="31" spans="1:16" x14ac:dyDescent="0.2">
      <c r="A31" s="28" t="s">
        <v>50</v>
      </c>
      <c r="E31" s="29" t="s">
        <v>51</v>
      </c>
    </row>
    <row r="32" spans="1:16" x14ac:dyDescent="0.2">
      <c r="A32" t="s">
        <v>52</v>
      </c>
      <c r="E32" s="27" t="s">
        <v>53</v>
      </c>
    </row>
    <row r="33" spans="1:16" x14ac:dyDescent="0.2">
      <c r="A33" s="17" t="s">
        <v>43</v>
      </c>
      <c r="B33" s="21" t="s">
        <v>71</v>
      </c>
      <c r="C33" s="21" t="s">
        <v>72</v>
      </c>
      <c r="D33" s="17" t="s">
        <v>45</v>
      </c>
      <c r="E33" s="22" t="s">
        <v>73</v>
      </c>
      <c r="F33" s="23" t="s">
        <v>69</v>
      </c>
      <c r="G33" s="24">
        <v>32.200000000000003</v>
      </c>
      <c r="H33" s="25"/>
      <c r="I33" s="25">
        <f>ROUND(ROUND(H33,2)*ROUND(G33,3),2)</f>
        <v>0</v>
      </c>
      <c r="O33">
        <f>(I33*21)/100</f>
        <v>0</v>
      </c>
      <c r="P33" t="s">
        <v>21</v>
      </c>
    </row>
    <row r="34" spans="1:16" x14ac:dyDescent="0.2">
      <c r="A34" s="26" t="s">
        <v>48</v>
      </c>
      <c r="E34" s="27" t="s">
        <v>74</v>
      </c>
    </row>
    <row r="35" spans="1:16" x14ac:dyDescent="0.2">
      <c r="A35" s="28" t="s">
        <v>50</v>
      </c>
      <c r="E35" s="29" t="s">
        <v>51</v>
      </c>
    </row>
    <row r="36" spans="1:16" x14ac:dyDescent="0.2">
      <c r="A36" t="s">
        <v>52</v>
      </c>
      <c r="E36" s="27" t="s">
        <v>53</v>
      </c>
    </row>
    <row r="37" spans="1:16" x14ac:dyDescent="0.2">
      <c r="A37" s="17" t="s">
        <v>43</v>
      </c>
      <c r="B37" s="21" t="s">
        <v>75</v>
      </c>
      <c r="C37" s="21" t="s">
        <v>76</v>
      </c>
      <c r="D37" s="17" t="s">
        <v>45</v>
      </c>
      <c r="E37" s="22" t="s">
        <v>77</v>
      </c>
      <c r="F37" s="23" t="s">
        <v>69</v>
      </c>
      <c r="G37" s="24">
        <v>32.200000000000003</v>
      </c>
      <c r="H37" s="25"/>
      <c r="I37" s="25">
        <f>ROUND(ROUND(H37,2)*ROUND(G37,3),2)</f>
        <v>0</v>
      </c>
      <c r="O37">
        <f>(I37*21)/100</f>
        <v>0</v>
      </c>
      <c r="P37" t="s">
        <v>21</v>
      </c>
    </row>
    <row r="38" spans="1:16" x14ac:dyDescent="0.2">
      <c r="A38" s="26" t="s">
        <v>48</v>
      </c>
      <c r="E38" s="27" t="s">
        <v>78</v>
      </c>
    </row>
    <row r="39" spans="1:16" x14ac:dyDescent="0.2">
      <c r="A39" s="28" t="s">
        <v>50</v>
      </c>
      <c r="E39" s="29" t="s">
        <v>51</v>
      </c>
    </row>
    <row r="40" spans="1:16" x14ac:dyDescent="0.2">
      <c r="A40" t="s">
        <v>52</v>
      </c>
      <c r="E40" s="27" t="s">
        <v>53</v>
      </c>
    </row>
    <row r="41" spans="1:16" x14ac:dyDescent="0.2">
      <c r="A41" s="17" t="s">
        <v>43</v>
      </c>
      <c r="B41" s="21" t="s">
        <v>38</v>
      </c>
      <c r="C41" s="21" t="s">
        <v>79</v>
      </c>
      <c r="D41" s="17" t="s">
        <v>45</v>
      </c>
      <c r="E41" s="22" t="s">
        <v>80</v>
      </c>
      <c r="F41" s="23" t="s">
        <v>69</v>
      </c>
      <c r="G41" s="24">
        <v>3.6</v>
      </c>
      <c r="H41" s="25"/>
      <c r="I41" s="25">
        <f>ROUND(ROUND(H41,2)*ROUND(G41,3),2)</f>
        <v>0</v>
      </c>
      <c r="O41">
        <f>(I41*21)/100</f>
        <v>0</v>
      </c>
      <c r="P41" t="s">
        <v>21</v>
      </c>
    </row>
    <row r="42" spans="1:16" x14ac:dyDescent="0.2">
      <c r="A42" s="26" t="s">
        <v>48</v>
      </c>
      <c r="E42" s="27" t="s">
        <v>81</v>
      </c>
    </row>
    <row r="43" spans="1:16" x14ac:dyDescent="0.2">
      <c r="A43" s="28" t="s">
        <v>50</v>
      </c>
      <c r="E43" s="29" t="s">
        <v>51</v>
      </c>
    </row>
    <row r="44" spans="1:16" x14ac:dyDescent="0.2">
      <c r="A44" t="s">
        <v>52</v>
      </c>
      <c r="E44" s="27" t="s">
        <v>53</v>
      </c>
    </row>
    <row r="45" spans="1:16" x14ac:dyDescent="0.2">
      <c r="A45" s="17" t="s">
        <v>43</v>
      </c>
      <c r="B45" s="21" t="s">
        <v>40</v>
      </c>
      <c r="C45" s="21" t="s">
        <v>82</v>
      </c>
      <c r="D45" s="17" t="s">
        <v>45</v>
      </c>
      <c r="E45" s="22" t="s">
        <v>83</v>
      </c>
      <c r="F45" s="23" t="s">
        <v>84</v>
      </c>
      <c r="G45" s="24">
        <v>238</v>
      </c>
      <c r="H45" s="25"/>
      <c r="I45" s="25">
        <f>ROUND(ROUND(H45,2)*ROUND(G45,3),2)</f>
        <v>0</v>
      </c>
      <c r="O45">
        <f>(I45*21)/100</f>
        <v>0</v>
      </c>
      <c r="P45" t="s">
        <v>21</v>
      </c>
    </row>
    <row r="46" spans="1:16" x14ac:dyDescent="0.2">
      <c r="A46" s="26" t="s">
        <v>48</v>
      </c>
      <c r="E46" s="27" t="s">
        <v>45</v>
      </c>
    </row>
    <row r="47" spans="1:16" x14ac:dyDescent="0.2">
      <c r="A47" s="28" t="s">
        <v>50</v>
      </c>
      <c r="E47" s="29" t="s">
        <v>51</v>
      </c>
    </row>
    <row r="48" spans="1:16" x14ac:dyDescent="0.2">
      <c r="A48" t="s">
        <v>52</v>
      </c>
      <c r="E48" s="27" t="s">
        <v>53</v>
      </c>
    </row>
    <row r="49" spans="1:16" x14ac:dyDescent="0.2">
      <c r="A49" s="17" t="s">
        <v>43</v>
      </c>
      <c r="B49" s="21" t="s">
        <v>85</v>
      </c>
      <c r="C49" s="21" t="s">
        <v>86</v>
      </c>
      <c r="D49" s="17" t="s">
        <v>45</v>
      </c>
      <c r="E49" s="22" t="s">
        <v>87</v>
      </c>
      <c r="F49" s="23" t="s">
        <v>84</v>
      </c>
      <c r="G49" s="24">
        <v>115</v>
      </c>
      <c r="H49" s="25"/>
      <c r="I49" s="25">
        <f>ROUND(ROUND(H49,2)*ROUND(G49,3),2)</f>
        <v>0</v>
      </c>
      <c r="O49">
        <f>(I49*21)/100</f>
        <v>0</v>
      </c>
      <c r="P49" t="s">
        <v>21</v>
      </c>
    </row>
    <row r="50" spans="1:16" x14ac:dyDescent="0.2">
      <c r="A50" s="26" t="s">
        <v>48</v>
      </c>
      <c r="E50" s="27" t="s">
        <v>45</v>
      </c>
    </row>
    <row r="51" spans="1:16" x14ac:dyDescent="0.2">
      <c r="A51" s="28" t="s">
        <v>50</v>
      </c>
      <c r="E51" s="29" t="s">
        <v>51</v>
      </c>
    </row>
    <row r="52" spans="1:16" x14ac:dyDescent="0.2">
      <c r="A52" t="s">
        <v>52</v>
      </c>
      <c r="E52" s="27" t="s">
        <v>53</v>
      </c>
    </row>
    <row r="53" spans="1:16" ht="25.5" x14ac:dyDescent="0.2">
      <c r="A53" s="17" t="s">
        <v>43</v>
      </c>
      <c r="B53" s="21" t="s">
        <v>88</v>
      </c>
      <c r="C53" s="21" t="s">
        <v>89</v>
      </c>
      <c r="D53" s="17" t="s">
        <v>45</v>
      </c>
      <c r="E53" s="22" t="s">
        <v>90</v>
      </c>
      <c r="F53" s="23" t="s">
        <v>91</v>
      </c>
      <c r="G53" s="24">
        <v>3</v>
      </c>
      <c r="H53" s="25"/>
      <c r="I53" s="25">
        <f>ROUND(ROUND(H53,2)*ROUND(G53,3),2)</f>
        <v>0</v>
      </c>
      <c r="O53">
        <f>(I53*21)/100</f>
        <v>0</v>
      </c>
      <c r="P53" t="s">
        <v>21</v>
      </c>
    </row>
    <row r="54" spans="1:16" x14ac:dyDescent="0.2">
      <c r="A54" s="26" t="s">
        <v>48</v>
      </c>
      <c r="E54" s="27" t="s">
        <v>45</v>
      </c>
    </row>
    <row r="55" spans="1:16" x14ac:dyDescent="0.2">
      <c r="A55" s="28" t="s">
        <v>50</v>
      </c>
      <c r="E55" s="29" t="s">
        <v>51</v>
      </c>
    </row>
    <row r="56" spans="1:16" x14ac:dyDescent="0.2">
      <c r="A56" t="s">
        <v>52</v>
      </c>
      <c r="E56" s="27" t="s">
        <v>53</v>
      </c>
    </row>
    <row r="57" spans="1:16" ht="25.5" x14ac:dyDescent="0.2">
      <c r="A57" s="17" t="s">
        <v>43</v>
      </c>
      <c r="B57" s="21" t="s">
        <v>92</v>
      </c>
      <c r="C57" s="21" t="s">
        <v>93</v>
      </c>
      <c r="D57" s="17" t="s">
        <v>45</v>
      </c>
      <c r="E57" s="22" t="s">
        <v>94</v>
      </c>
      <c r="F57" s="23" t="s">
        <v>84</v>
      </c>
      <c r="G57" s="24">
        <v>25</v>
      </c>
      <c r="H57" s="25"/>
      <c r="I57" s="25">
        <f>ROUND(ROUND(H57,2)*ROUND(G57,3),2)</f>
        <v>0</v>
      </c>
      <c r="O57">
        <f>(I57*21)/100</f>
        <v>0</v>
      </c>
      <c r="P57" t="s">
        <v>21</v>
      </c>
    </row>
    <row r="58" spans="1:16" x14ac:dyDescent="0.2">
      <c r="A58" s="26" t="s">
        <v>48</v>
      </c>
      <c r="E58" s="27" t="s">
        <v>45</v>
      </c>
    </row>
    <row r="59" spans="1:16" x14ac:dyDescent="0.2">
      <c r="A59" s="28" t="s">
        <v>50</v>
      </c>
      <c r="E59" s="29" t="s">
        <v>51</v>
      </c>
    </row>
    <row r="60" spans="1:16" x14ac:dyDescent="0.2">
      <c r="A60" t="s">
        <v>52</v>
      </c>
      <c r="E60" s="27" t="s">
        <v>53</v>
      </c>
    </row>
    <row r="61" spans="1:16" ht="25.5" x14ac:dyDescent="0.2">
      <c r="A61" s="17" t="s">
        <v>43</v>
      </c>
      <c r="B61" s="21" t="s">
        <v>95</v>
      </c>
      <c r="C61" s="21" t="s">
        <v>96</v>
      </c>
      <c r="D61" s="17" t="s">
        <v>45</v>
      </c>
      <c r="E61" s="22" t="s">
        <v>97</v>
      </c>
      <c r="F61" s="23" t="s">
        <v>91</v>
      </c>
      <c r="G61" s="24">
        <v>3</v>
      </c>
      <c r="H61" s="25"/>
      <c r="I61" s="25">
        <f>ROUND(ROUND(H61,2)*ROUND(G61,3),2)</f>
        <v>0</v>
      </c>
      <c r="O61">
        <f>(I61*21)/100</f>
        <v>0</v>
      </c>
      <c r="P61" t="s">
        <v>21</v>
      </c>
    </row>
    <row r="62" spans="1:16" x14ac:dyDescent="0.2">
      <c r="A62" s="26" t="s">
        <v>48</v>
      </c>
      <c r="E62" s="27" t="s">
        <v>45</v>
      </c>
    </row>
    <row r="63" spans="1:16" x14ac:dyDescent="0.2">
      <c r="A63" s="28" t="s">
        <v>50</v>
      </c>
      <c r="E63" s="29" t="s">
        <v>51</v>
      </c>
    </row>
    <row r="64" spans="1:16" x14ac:dyDescent="0.2">
      <c r="A64" t="s">
        <v>52</v>
      </c>
      <c r="E64" s="27" t="s">
        <v>53</v>
      </c>
    </row>
    <row r="65" spans="1:16" x14ac:dyDescent="0.2">
      <c r="A65" s="17" t="s">
        <v>43</v>
      </c>
      <c r="B65" s="21" t="s">
        <v>98</v>
      </c>
      <c r="C65" s="21" t="s">
        <v>99</v>
      </c>
      <c r="D65" s="17" t="s">
        <v>45</v>
      </c>
      <c r="E65" s="22" t="s">
        <v>100</v>
      </c>
      <c r="F65" s="23" t="s">
        <v>84</v>
      </c>
      <c r="G65" s="24">
        <v>20</v>
      </c>
      <c r="H65" s="25"/>
      <c r="I65" s="25">
        <f>ROUND(ROUND(H65,2)*ROUND(G65,3),2)</f>
        <v>0</v>
      </c>
      <c r="O65">
        <f>(I65*21)/100</f>
        <v>0</v>
      </c>
      <c r="P65" t="s">
        <v>21</v>
      </c>
    </row>
    <row r="66" spans="1:16" x14ac:dyDescent="0.2">
      <c r="A66" s="26" t="s">
        <v>48</v>
      </c>
      <c r="E66" s="27" t="s">
        <v>45</v>
      </c>
    </row>
    <row r="67" spans="1:16" x14ac:dyDescent="0.2">
      <c r="A67" s="28" t="s">
        <v>50</v>
      </c>
      <c r="E67" s="29" t="s">
        <v>51</v>
      </c>
    </row>
    <row r="68" spans="1:16" x14ac:dyDescent="0.2">
      <c r="A68" t="s">
        <v>52</v>
      </c>
      <c r="E68" s="27" t="s">
        <v>53</v>
      </c>
    </row>
    <row r="69" spans="1:16" x14ac:dyDescent="0.2">
      <c r="A69" s="17" t="s">
        <v>43</v>
      </c>
      <c r="B69" s="21" t="s">
        <v>101</v>
      </c>
      <c r="C69" s="21" t="s">
        <v>102</v>
      </c>
      <c r="D69" s="17" t="s">
        <v>45</v>
      </c>
      <c r="E69" s="22" t="s">
        <v>103</v>
      </c>
      <c r="F69" s="23" t="s">
        <v>91</v>
      </c>
      <c r="G69" s="24">
        <v>2</v>
      </c>
      <c r="H69" s="25"/>
      <c r="I69" s="25">
        <f>ROUND(ROUND(H69,2)*ROUND(G69,3),2)</f>
        <v>0</v>
      </c>
      <c r="O69">
        <f>(I69*21)/100</f>
        <v>0</v>
      </c>
      <c r="P69" t="s">
        <v>21</v>
      </c>
    </row>
    <row r="70" spans="1:16" x14ac:dyDescent="0.2">
      <c r="A70" s="26" t="s">
        <v>48</v>
      </c>
      <c r="E70" s="27" t="s">
        <v>45</v>
      </c>
    </row>
    <row r="71" spans="1:16" x14ac:dyDescent="0.2">
      <c r="A71" s="28" t="s">
        <v>50</v>
      </c>
      <c r="E71" s="29" t="s">
        <v>51</v>
      </c>
    </row>
    <row r="72" spans="1:16" x14ac:dyDescent="0.2">
      <c r="A72" t="s">
        <v>52</v>
      </c>
      <c r="E72" s="27" t="s">
        <v>53</v>
      </c>
    </row>
    <row r="73" spans="1:16" x14ac:dyDescent="0.2">
      <c r="A73" s="17" t="s">
        <v>43</v>
      </c>
      <c r="B73" s="21" t="s">
        <v>104</v>
      </c>
      <c r="C73" s="21" t="s">
        <v>105</v>
      </c>
      <c r="D73" s="17" t="s">
        <v>45</v>
      </c>
      <c r="E73" s="22" t="s">
        <v>106</v>
      </c>
      <c r="F73" s="23" t="s">
        <v>91</v>
      </c>
      <c r="G73" s="24">
        <v>3</v>
      </c>
      <c r="H73" s="25"/>
      <c r="I73" s="25">
        <f>ROUND(ROUND(H73,2)*ROUND(G73,3),2)</f>
        <v>0</v>
      </c>
      <c r="O73">
        <f>(I73*21)/100</f>
        <v>0</v>
      </c>
      <c r="P73" t="s">
        <v>21</v>
      </c>
    </row>
    <row r="74" spans="1:16" x14ac:dyDescent="0.2">
      <c r="A74" s="26" t="s">
        <v>48</v>
      </c>
      <c r="E74" s="27" t="s">
        <v>45</v>
      </c>
    </row>
    <row r="75" spans="1:16" x14ac:dyDescent="0.2">
      <c r="A75" s="28" t="s">
        <v>50</v>
      </c>
      <c r="E75" s="29" t="s">
        <v>51</v>
      </c>
    </row>
    <row r="76" spans="1:16" x14ac:dyDescent="0.2">
      <c r="A76" t="s">
        <v>52</v>
      </c>
      <c r="E76" s="27" t="s">
        <v>53</v>
      </c>
    </row>
    <row r="77" spans="1:16" x14ac:dyDescent="0.2">
      <c r="A77" s="17" t="s">
        <v>43</v>
      </c>
      <c r="B77" s="21" t="s">
        <v>107</v>
      </c>
      <c r="C77" s="21" t="s">
        <v>108</v>
      </c>
      <c r="D77" s="17" t="s">
        <v>45</v>
      </c>
      <c r="E77" s="22" t="s">
        <v>109</v>
      </c>
      <c r="F77" s="23" t="s">
        <v>91</v>
      </c>
      <c r="G77" s="24">
        <v>2</v>
      </c>
      <c r="H77" s="25"/>
      <c r="I77" s="25">
        <f>ROUND(ROUND(H77,2)*ROUND(G77,3),2)</f>
        <v>0</v>
      </c>
      <c r="O77">
        <f>(I77*21)/100</f>
        <v>0</v>
      </c>
      <c r="P77" t="s">
        <v>21</v>
      </c>
    </row>
    <row r="78" spans="1:16" x14ac:dyDescent="0.2">
      <c r="A78" s="26" t="s">
        <v>48</v>
      </c>
      <c r="E78" s="27" t="s">
        <v>45</v>
      </c>
    </row>
    <row r="79" spans="1:16" x14ac:dyDescent="0.2">
      <c r="A79" s="28" t="s">
        <v>50</v>
      </c>
      <c r="E79" s="29" t="s">
        <v>51</v>
      </c>
    </row>
    <row r="80" spans="1:16" x14ac:dyDescent="0.2">
      <c r="A80" t="s">
        <v>52</v>
      </c>
      <c r="E80" s="27" t="s">
        <v>53</v>
      </c>
    </row>
    <row r="81" spans="1:16" ht="25.5" x14ac:dyDescent="0.2">
      <c r="A81" s="17" t="s">
        <v>43</v>
      </c>
      <c r="B81" s="21" t="s">
        <v>110</v>
      </c>
      <c r="C81" s="21" t="s">
        <v>111</v>
      </c>
      <c r="D81" s="17" t="s">
        <v>45</v>
      </c>
      <c r="E81" s="22" t="s">
        <v>112</v>
      </c>
      <c r="F81" s="23" t="s">
        <v>84</v>
      </c>
      <c r="G81" s="24">
        <v>15</v>
      </c>
      <c r="H81" s="25"/>
      <c r="I81" s="25">
        <f>ROUND(ROUND(H81,2)*ROUND(G81,3),2)</f>
        <v>0</v>
      </c>
      <c r="O81">
        <f>(I81*21)/100</f>
        <v>0</v>
      </c>
      <c r="P81" t="s">
        <v>21</v>
      </c>
    </row>
    <row r="82" spans="1:16" x14ac:dyDescent="0.2">
      <c r="A82" s="26" t="s">
        <v>48</v>
      </c>
      <c r="E82" s="27" t="s">
        <v>45</v>
      </c>
    </row>
    <row r="83" spans="1:16" x14ac:dyDescent="0.2">
      <c r="A83" s="28" t="s">
        <v>50</v>
      </c>
      <c r="E83" s="29" t="s">
        <v>51</v>
      </c>
    </row>
    <row r="84" spans="1:16" x14ac:dyDescent="0.2">
      <c r="A84" t="s">
        <v>52</v>
      </c>
      <c r="E84" s="27" t="s">
        <v>53</v>
      </c>
    </row>
    <row r="85" spans="1:16" x14ac:dyDescent="0.2">
      <c r="A85" s="17" t="s">
        <v>43</v>
      </c>
      <c r="B85" s="21" t="s">
        <v>113</v>
      </c>
      <c r="C85" s="21" t="s">
        <v>114</v>
      </c>
      <c r="D85" s="17" t="s">
        <v>45</v>
      </c>
      <c r="E85" s="22" t="s">
        <v>115</v>
      </c>
      <c r="F85" s="23" t="s">
        <v>116</v>
      </c>
      <c r="G85" s="24">
        <v>0.46800000000000003</v>
      </c>
      <c r="H85" s="25"/>
      <c r="I85" s="25">
        <f>ROUND(ROUND(H85,2)*ROUND(G85,3),2)</f>
        <v>0</v>
      </c>
      <c r="O85">
        <f>(I85*21)/100</f>
        <v>0</v>
      </c>
      <c r="P85" t="s">
        <v>21</v>
      </c>
    </row>
    <row r="86" spans="1:16" x14ac:dyDescent="0.2">
      <c r="A86" s="26" t="s">
        <v>48</v>
      </c>
      <c r="E86" s="27" t="s">
        <v>45</v>
      </c>
    </row>
    <row r="87" spans="1:16" x14ac:dyDescent="0.2">
      <c r="A87" s="28" t="s">
        <v>50</v>
      </c>
      <c r="E87" s="29" t="s">
        <v>51</v>
      </c>
    </row>
    <row r="88" spans="1:16" x14ac:dyDescent="0.2">
      <c r="A88" t="s">
        <v>52</v>
      </c>
      <c r="E88" s="27" t="s">
        <v>53</v>
      </c>
    </row>
    <row r="89" spans="1:16" x14ac:dyDescent="0.2">
      <c r="A89" s="17" t="s">
        <v>43</v>
      </c>
      <c r="B89" s="21" t="s">
        <v>117</v>
      </c>
      <c r="C89" s="21" t="s">
        <v>114</v>
      </c>
      <c r="D89" s="17" t="s">
        <v>27</v>
      </c>
      <c r="E89" s="22" t="s">
        <v>118</v>
      </c>
      <c r="F89" s="23" t="s">
        <v>84</v>
      </c>
      <c r="G89" s="24">
        <v>12</v>
      </c>
      <c r="H89" s="25"/>
      <c r="I89" s="25">
        <f>ROUND(ROUND(H89,2)*ROUND(G89,3),2)</f>
        <v>0</v>
      </c>
      <c r="O89">
        <f>(I89*21)/100</f>
        <v>0</v>
      </c>
      <c r="P89" t="s">
        <v>21</v>
      </c>
    </row>
    <row r="90" spans="1:16" x14ac:dyDescent="0.2">
      <c r="A90" s="26" t="s">
        <v>48</v>
      </c>
      <c r="E90" s="27" t="s">
        <v>45</v>
      </c>
    </row>
    <row r="91" spans="1:16" x14ac:dyDescent="0.2">
      <c r="A91" s="28" t="s">
        <v>50</v>
      </c>
      <c r="E91" s="29" t="s">
        <v>51</v>
      </c>
    </row>
    <row r="92" spans="1:16" x14ac:dyDescent="0.2">
      <c r="A92" t="s">
        <v>52</v>
      </c>
      <c r="E92" s="27" t="s">
        <v>53</v>
      </c>
    </row>
    <row r="93" spans="1:16" x14ac:dyDescent="0.2">
      <c r="A93" s="17" t="s">
        <v>43</v>
      </c>
      <c r="B93" s="21" t="s">
        <v>119</v>
      </c>
      <c r="C93" s="21" t="s">
        <v>120</v>
      </c>
      <c r="D93" s="17" t="s">
        <v>45</v>
      </c>
      <c r="E93" s="22" t="s">
        <v>121</v>
      </c>
      <c r="F93" s="23" t="s">
        <v>84</v>
      </c>
      <c r="G93" s="24">
        <v>156</v>
      </c>
      <c r="H93" s="25"/>
      <c r="I93" s="25">
        <f>ROUND(ROUND(H93,2)*ROUND(G93,3),2)</f>
        <v>0</v>
      </c>
      <c r="O93">
        <f>(I93*21)/100</f>
        <v>0</v>
      </c>
      <c r="P93" t="s">
        <v>21</v>
      </c>
    </row>
    <row r="94" spans="1:16" x14ac:dyDescent="0.2">
      <c r="A94" s="26" t="s">
        <v>48</v>
      </c>
      <c r="E94" s="27" t="s">
        <v>45</v>
      </c>
    </row>
    <row r="95" spans="1:16" x14ac:dyDescent="0.2">
      <c r="A95" s="28" t="s">
        <v>50</v>
      </c>
      <c r="E95" s="29" t="s">
        <v>51</v>
      </c>
    </row>
    <row r="96" spans="1:16" x14ac:dyDescent="0.2">
      <c r="A96" t="s">
        <v>52</v>
      </c>
      <c r="E96" s="27" t="s">
        <v>53</v>
      </c>
    </row>
    <row r="97" spans="1:16" x14ac:dyDescent="0.2">
      <c r="A97" s="17" t="s">
        <v>43</v>
      </c>
      <c r="B97" s="21" t="s">
        <v>122</v>
      </c>
      <c r="C97" s="21" t="s">
        <v>123</v>
      </c>
      <c r="D97" s="17" t="s">
        <v>45</v>
      </c>
      <c r="E97" s="22" t="s">
        <v>124</v>
      </c>
      <c r="F97" s="23" t="s">
        <v>84</v>
      </c>
      <c r="G97" s="24">
        <v>60</v>
      </c>
      <c r="H97" s="25"/>
      <c r="I97" s="25">
        <f>ROUND(ROUND(H97,2)*ROUND(G97,3),2)</f>
        <v>0</v>
      </c>
      <c r="O97">
        <f>(I97*21)/100</f>
        <v>0</v>
      </c>
      <c r="P97" t="s">
        <v>21</v>
      </c>
    </row>
    <row r="98" spans="1:16" x14ac:dyDescent="0.2">
      <c r="A98" s="26" t="s">
        <v>48</v>
      </c>
      <c r="E98" s="27" t="s">
        <v>45</v>
      </c>
    </row>
    <row r="99" spans="1:16" x14ac:dyDescent="0.2">
      <c r="A99" s="28" t="s">
        <v>50</v>
      </c>
      <c r="E99" s="29" t="s">
        <v>51</v>
      </c>
    </row>
    <row r="100" spans="1:16" x14ac:dyDescent="0.2">
      <c r="A100" t="s">
        <v>52</v>
      </c>
      <c r="E100" s="27" t="s">
        <v>53</v>
      </c>
    </row>
    <row r="101" spans="1:16" ht="25.5" x14ac:dyDescent="0.2">
      <c r="A101" s="17" t="s">
        <v>43</v>
      </c>
      <c r="B101" s="21" t="s">
        <v>125</v>
      </c>
      <c r="C101" s="21" t="s">
        <v>126</v>
      </c>
      <c r="D101" s="17" t="s">
        <v>45</v>
      </c>
      <c r="E101" s="22" t="s">
        <v>127</v>
      </c>
      <c r="F101" s="23" t="s">
        <v>91</v>
      </c>
      <c r="G101" s="24">
        <v>6</v>
      </c>
      <c r="H101" s="25"/>
      <c r="I101" s="25">
        <f>ROUND(ROUND(H101,2)*ROUND(G101,3),2)</f>
        <v>0</v>
      </c>
      <c r="O101">
        <f>(I101*21)/100</f>
        <v>0</v>
      </c>
      <c r="P101" t="s">
        <v>21</v>
      </c>
    </row>
    <row r="102" spans="1:16" x14ac:dyDescent="0.2">
      <c r="A102" s="26" t="s">
        <v>48</v>
      </c>
      <c r="E102" s="27" t="s">
        <v>45</v>
      </c>
    </row>
    <row r="103" spans="1:16" x14ac:dyDescent="0.2">
      <c r="A103" s="28" t="s">
        <v>50</v>
      </c>
      <c r="E103" s="29" t="s">
        <v>51</v>
      </c>
    </row>
    <row r="104" spans="1:16" x14ac:dyDescent="0.2">
      <c r="A104" t="s">
        <v>52</v>
      </c>
      <c r="E104" s="27" t="s">
        <v>53</v>
      </c>
    </row>
    <row r="105" spans="1:16" ht="25.5" x14ac:dyDescent="0.2">
      <c r="A105" s="17" t="s">
        <v>43</v>
      </c>
      <c r="B105" s="21" t="s">
        <v>128</v>
      </c>
      <c r="C105" s="21" t="s">
        <v>129</v>
      </c>
      <c r="D105" s="17" t="s">
        <v>45</v>
      </c>
      <c r="E105" s="22" t="s">
        <v>130</v>
      </c>
      <c r="F105" s="23" t="s">
        <v>91</v>
      </c>
      <c r="G105" s="24">
        <v>10</v>
      </c>
      <c r="H105" s="25"/>
      <c r="I105" s="25">
        <f>ROUND(ROUND(H105,2)*ROUND(G105,3),2)</f>
        <v>0</v>
      </c>
      <c r="O105">
        <f>(I105*21)/100</f>
        <v>0</v>
      </c>
      <c r="P105" t="s">
        <v>21</v>
      </c>
    </row>
    <row r="106" spans="1:16" x14ac:dyDescent="0.2">
      <c r="A106" s="26" t="s">
        <v>48</v>
      </c>
      <c r="E106" s="27" t="s">
        <v>45</v>
      </c>
    </row>
    <row r="107" spans="1:16" x14ac:dyDescent="0.2">
      <c r="A107" s="28" t="s">
        <v>50</v>
      </c>
      <c r="E107" s="29" t="s">
        <v>51</v>
      </c>
    </row>
    <row r="108" spans="1:16" x14ac:dyDescent="0.2">
      <c r="A108" t="s">
        <v>52</v>
      </c>
      <c r="E108" s="27" t="s">
        <v>53</v>
      </c>
    </row>
    <row r="109" spans="1:16" ht="25.5" x14ac:dyDescent="0.2">
      <c r="A109" s="17" t="s">
        <v>43</v>
      </c>
      <c r="B109" s="21" t="s">
        <v>131</v>
      </c>
      <c r="C109" s="21" t="s">
        <v>132</v>
      </c>
      <c r="D109" s="17" t="s">
        <v>45</v>
      </c>
      <c r="E109" s="22" t="s">
        <v>133</v>
      </c>
      <c r="F109" s="23" t="s">
        <v>91</v>
      </c>
      <c r="G109" s="24">
        <v>6</v>
      </c>
      <c r="H109" s="25"/>
      <c r="I109" s="25">
        <f>ROUND(ROUND(H109,2)*ROUND(G109,3),2)</f>
        <v>0</v>
      </c>
      <c r="O109">
        <f>(I109*21)/100</f>
        <v>0</v>
      </c>
      <c r="P109" t="s">
        <v>21</v>
      </c>
    </row>
    <row r="110" spans="1:16" x14ac:dyDescent="0.2">
      <c r="A110" s="26" t="s">
        <v>48</v>
      </c>
      <c r="E110" s="27" t="s">
        <v>45</v>
      </c>
    </row>
    <row r="111" spans="1:16" x14ac:dyDescent="0.2">
      <c r="A111" s="28" t="s">
        <v>50</v>
      </c>
      <c r="E111" s="29" t="s">
        <v>51</v>
      </c>
    </row>
    <row r="112" spans="1:16" x14ac:dyDescent="0.2">
      <c r="A112" t="s">
        <v>52</v>
      </c>
      <c r="E112" s="27" t="s">
        <v>53</v>
      </c>
    </row>
    <row r="113" spans="1:16" x14ac:dyDescent="0.2">
      <c r="A113" s="17" t="s">
        <v>43</v>
      </c>
      <c r="B113" s="21" t="s">
        <v>134</v>
      </c>
      <c r="C113" s="21" t="s">
        <v>135</v>
      </c>
      <c r="D113" s="17" t="s">
        <v>45</v>
      </c>
      <c r="E113" s="22" t="s">
        <v>136</v>
      </c>
      <c r="F113" s="23" t="s">
        <v>91</v>
      </c>
      <c r="G113" s="24">
        <v>2</v>
      </c>
      <c r="H113" s="25"/>
      <c r="I113" s="25">
        <f>ROUND(ROUND(H113,2)*ROUND(G113,3),2)</f>
        <v>0</v>
      </c>
      <c r="O113">
        <f>(I113*21)/100</f>
        <v>0</v>
      </c>
      <c r="P113" t="s">
        <v>21</v>
      </c>
    </row>
    <row r="114" spans="1:16" x14ac:dyDescent="0.2">
      <c r="A114" s="26" t="s">
        <v>48</v>
      </c>
      <c r="E114" s="27" t="s">
        <v>45</v>
      </c>
    </row>
    <row r="115" spans="1:16" x14ac:dyDescent="0.2">
      <c r="A115" s="28" t="s">
        <v>50</v>
      </c>
      <c r="E115" s="29" t="s">
        <v>51</v>
      </c>
    </row>
    <row r="116" spans="1:16" x14ac:dyDescent="0.2">
      <c r="A116" t="s">
        <v>52</v>
      </c>
      <c r="E116" s="27" t="s">
        <v>53</v>
      </c>
    </row>
    <row r="117" spans="1:16" ht="25.5" x14ac:dyDescent="0.2">
      <c r="A117" s="17" t="s">
        <v>43</v>
      </c>
      <c r="B117" s="21" t="s">
        <v>137</v>
      </c>
      <c r="C117" s="21" t="s">
        <v>138</v>
      </c>
      <c r="D117" s="17" t="s">
        <v>45</v>
      </c>
      <c r="E117" s="22" t="s">
        <v>139</v>
      </c>
      <c r="F117" s="23" t="s">
        <v>91</v>
      </c>
      <c r="G117" s="24">
        <v>1</v>
      </c>
      <c r="H117" s="25"/>
      <c r="I117" s="25">
        <f>ROUND(ROUND(H117,2)*ROUND(G117,3),2)</f>
        <v>0</v>
      </c>
      <c r="O117">
        <f>(I117*21)/100</f>
        <v>0</v>
      </c>
      <c r="P117" t="s">
        <v>21</v>
      </c>
    </row>
    <row r="118" spans="1:16" x14ac:dyDescent="0.2">
      <c r="A118" s="26" t="s">
        <v>48</v>
      </c>
      <c r="E118" s="27" t="s">
        <v>45</v>
      </c>
    </row>
    <row r="119" spans="1:16" x14ac:dyDescent="0.2">
      <c r="A119" s="28" t="s">
        <v>50</v>
      </c>
      <c r="E119" s="29" t="s">
        <v>51</v>
      </c>
    </row>
    <row r="120" spans="1:16" x14ac:dyDescent="0.2">
      <c r="A120" t="s">
        <v>52</v>
      </c>
      <c r="E120" s="27" t="s">
        <v>53</v>
      </c>
    </row>
    <row r="121" spans="1:16" ht="25.5" x14ac:dyDescent="0.2">
      <c r="A121" s="17" t="s">
        <v>43</v>
      </c>
      <c r="B121" s="21" t="s">
        <v>140</v>
      </c>
      <c r="C121" s="21" t="s">
        <v>141</v>
      </c>
      <c r="D121" s="17" t="s">
        <v>45</v>
      </c>
      <c r="E121" s="22" t="s">
        <v>142</v>
      </c>
      <c r="F121" s="23" t="s">
        <v>91</v>
      </c>
      <c r="G121" s="24">
        <v>1</v>
      </c>
      <c r="H121" s="25"/>
      <c r="I121" s="25">
        <f>ROUND(ROUND(H121,2)*ROUND(G121,3),2)</f>
        <v>0</v>
      </c>
      <c r="O121">
        <f>(I121*21)/100</f>
        <v>0</v>
      </c>
      <c r="P121" t="s">
        <v>21</v>
      </c>
    </row>
    <row r="122" spans="1:16" x14ac:dyDescent="0.2">
      <c r="A122" s="26" t="s">
        <v>48</v>
      </c>
      <c r="E122" s="27" t="s">
        <v>45</v>
      </c>
    </row>
    <row r="123" spans="1:16" x14ac:dyDescent="0.2">
      <c r="A123" s="28" t="s">
        <v>50</v>
      </c>
      <c r="E123" s="29" t="s">
        <v>51</v>
      </c>
    </row>
    <row r="124" spans="1:16" x14ac:dyDescent="0.2">
      <c r="A124" t="s">
        <v>52</v>
      </c>
      <c r="E124" s="27" t="s">
        <v>53</v>
      </c>
    </row>
    <row r="125" spans="1:16" ht="38.25" x14ac:dyDescent="0.2">
      <c r="A125" s="17" t="s">
        <v>43</v>
      </c>
      <c r="B125" s="21" t="s">
        <v>143</v>
      </c>
      <c r="C125" s="21" t="s">
        <v>144</v>
      </c>
      <c r="D125" s="17" t="s">
        <v>45</v>
      </c>
      <c r="E125" s="22" t="s">
        <v>145</v>
      </c>
      <c r="F125" s="23" t="s">
        <v>91</v>
      </c>
      <c r="G125" s="24">
        <v>6</v>
      </c>
      <c r="H125" s="25"/>
      <c r="I125" s="25">
        <f>ROUND(ROUND(H125,2)*ROUND(G125,3),2)</f>
        <v>0</v>
      </c>
      <c r="O125">
        <f>(I125*21)/100</f>
        <v>0</v>
      </c>
      <c r="P125" t="s">
        <v>21</v>
      </c>
    </row>
    <row r="126" spans="1:16" x14ac:dyDescent="0.2">
      <c r="A126" s="26" t="s">
        <v>48</v>
      </c>
      <c r="E126" s="27" t="s">
        <v>45</v>
      </c>
    </row>
    <row r="127" spans="1:16" x14ac:dyDescent="0.2">
      <c r="A127" s="28" t="s">
        <v>50</v>
      </c>
      <c r="E127" s="29" t="s">
        <v>51</v>
      </c>
    </row>
    <row r="128" spans="1:16" x14ac:dyDescent="0.2">
      <c r="A128" t="s">
        <v>52</v>
      </c>
      <c r="E128" s="27" t="s">
        <v>53</v>
      </c>
    </row>
    <row r="129" spans="1:16" ht="25.5" x14ac:dyDescent="0.2">
      <c r="A129" s="17" t="s">
        <v>43</v>
      </c>
      <c r="B129" s="21" t="s">
        <v>146</v>
      </c>
      <c r="C129" s="21" t="s">
        <v>147</v>
      </c>
      <c r="D129" s="17" t="s">
        <v>45</v>
      </c>
      <c r="E129" s="22" t="s">
        <v>148</v>
      </c>
      <c r="F129" s="23" t="s">
        <v>91</v>
      </c>
      <c r="G129" s="24">
        <v>1</v>
      </c>
      <c r="H129" s="25"/>
      <c r="I129" s="25">
        <f>ROUND(ROUND(H129,2)*ROUND(G129,3),2)</f>
        <v>0</v>
      </c>
      <c r="O129">
        <f>(I129*21)/100</f>
        <v>0</v>
      </c>
      <c r="P129" t="s">
        <v>21</v>
      </c>
    </row>
    <row r="130" spans="1:16" x14ac:dyDescent="0.2">
      <c r="A130" s="26" t="s">
        <v>48</v>
      </c>
      <c r="E130" s="27" t="s">
        <v>45</v>
      </c>
    </row>
    <row r="131" spans="1:16" x14ac:dyDescent="0.2">
      <c r="A131" s="28" t="s">
        <v>50</v>
      </c>
      <c r="E131" s="29" t="s">
        <v>51</v>
      </c>
    </row>
    <row r="132" spans="1:16" x14ac:dyDescent="0.2">
      <c r="A132" t="s">
        <v>52</v>
      </c>
      <c r="E132" s="27" t="s">
        <v>53</v>
      </c>
    </row>
    <row r="133" spans="1:16" x14ac:dyDescent="0.2">
      <c r="A133" s="17" t="s">
        <v>43</v>
      </c>
      <c r="B133" s="21" t="s">
        <v>149</v>
      </c>
      <c r="C133" s="21" t="s">
        <v>150</v>
      </c>
      <c r="D133" s="17" t="s">
        <v>45</v>
      </c>
      <c r="E133" s="22" t="s">
        <v>151</v>
      </c>
      <c r="F133" s="23" t="s">
        <v>91</v>
      </c>
      <c r="G133" s="24">
        <v>1</v>
      </c>
      <c r="H133" s="25"/>
      <c r="I133" s="25">
        <f>ROUND(ROUND(H133,2)*ROUND(G133,3),2)</f>
        <v>0</v>
      </c>
      <c r="O133">
        <f>(I133*21)/100</f>
        <v>0</v>
      </c>
      <c r="P133" t="s">
        <v>21</v>
      </c>
    </row>
    <row r="134" spans="1:16" x14ac:dyDescent="0.2">
      <c r="A134" s="26" t="s">
        <v>48</v>
      </c>
      <c r="E134" s="27" t="s">
        <v>45</v>
      </c>
    </row>
    <row r="135" spans="1:16" x14ac:dyDescent="0.2">
      <c r="A135" s="28" t="s">
        <v>50</v>
      </c>
      <c r="E135" s="29" t="s">
        <v>51</v>
      </c>
    </row>
    <row r="136" spans="1:16" x14ac:dyDescent="0.2">
      <c r="A136" t="s">
        <v>52</v>
      </c>
      <c r="E136" s="27" t="s">
        <v>53</v>
      </c>
    </row>
    <row r="137" spans="1:16" x14ac:dyDescent="0.2">
      <c r="A137" s="17" t="s">
        <v>43</v>
      </c>
      <c r="B137" s="21" t="s">
        <v>152</v>
      </c>
      <c r="C137" s="21" t="s">
        <v>153</v>
      </c>
      <c r="D137" s="17" t="s">
        <v>45</v>
      </c>
      <c r="E137" s="22" t="s">
        <v>154</v>
      </c>
      <c r="F137" s="23" t="s">
        <v>65</v>
      </c>
      <c r="G137" s="24">
        <v>12</v>
      </c>
      <c r="H137" s="25"/>
      <c r="I137" s="25">
        <f>ROUND(ROUND(H137,2)*ROUND(G137,3),2)</f>
        <v>0</v>
      </c>
      <c r="O137">
        <f>(I137*21)/100</f>
        <v>0</v>
      </c>
      <c r="P137" t="s">
        <v>21</v>
      </c>
    </row>
    <row r="138" spans="1:16" x14ac:dyDescent="0.2">
      <c r="A138" s="26" t="s">
        <v>48</v>
      </c>
      <c r="E138" s="27" t="s">
        <v>45</v>
      </c>
    </row>
    <row r="139" spans="1:16" x14ac:dyDescent="0.2">
      <c r="A139" s="28" t="s">
        <v>50</v>
      </c>
      <c r="E139" s="29" t="s">
        <v>51</v>
      </c>
    </row>
    <row r="140" spans="1:16" x14ac:dyDescent="0.2">
      <c r="A140" t="s">
        <v>52</v>
      </c>
      <c r="E140" s="27" t="s">
        <v>53</v>
      </c>
    </row>
    <row r="141" spans="1:16" x14ac:dyDescent="0.2">
      <c r="A141" s="17" t="s">
        <v>43</v>
      </c>
      <c r="B141" s="21" t="s">
        <v>155</v>
      </c>
      <c r="C141" s="21" t="s">
        <v>156</v>
      </c>
      <c r="D141" s="17" t="s">
        <v>45</v>
      </c>
      <c r="E141" s="22" t="s">
        <v>157</v>
      </c>
      <c r="F141" s="23" t="s">
        <v>65</v>
      </c>
      <c r="G141" s="24">
        <v>6</v>
      </c>
      <c r="H141" s="25"/>
      <c r="I141" s="25">
        <f>ROUND(ROUND(H141,2)*ROUND(G141,3),2)</f>
        <v>0</v>
      </c>
      <c r="O141">
        <f>(I141*21)/100</f>
        <v>0</v>
      </c>
      <c r="P141" t="s">
        <v>21</v>
      </c>
    </row>
    <row r="142" spans="1:16" x14ac:dyDescent="0.2">
      <c r="A142" s="26" t="s">
        <v>48</v>
      </c>
      <c r="E142" s="27" t="s">
        <v>45</v>
      </c>
    </row>
    <row r="143" spans="1:16" x14ac:dyDescent="0.2">
      <c r="A143" s="28" t="s">
        <v>50</v>
      </c>
      <c r="E143" s="29" t="s">
        <v>51</v>
      </c>
    </row>
    <row r="144" spans="1:16" x14ac:dyDescent="0.2">
      <c r="A144" t="s">
        <v>52</v>
      </c>
      <c r="E144" s="27" t="s">
        <v>53</v>
      </c>
    </row>
    <row r="145" spans="1:16" x14ac:dyDescent="0.2">
      <c r="A145" s="17" t="s">
        <v>43</v>
      </c>
      <c r="B145" s="21" t="s">
        <v>158</v>
      </c>
      <c r="C145" s="21" t="s">
        <v>159</v>
      </c>
      <c r="D145" s="17" t="s">
        <v>45</v>
      </c>
      <c r="E145" s="22" t="s">
        <v>160</v>
      </c>
      <c r="F145" s="23" t="s">
        <v>91</v>
      </c>
      <c r="G145" s="24">
        <v>1</v>
      </c>
      <c r="H145" s="25"/>
      <c r="I145" s="25">
        <f>ROUND(ROUND(H145,2)*ROUND(G145,3),2)</f>
        <v>0</v>
      </c>
      <c r="O145">
        <f>(I145*21)/100</f>
        <v>0</v>
      </c>
      <c r="P145" t="s">
        <v>21</v>
      </c>
    </row>
    <row r="146" spans="1:16" x14ac:dyDescent="0.2">
      <c r="A146" s="26" t="s">
        <v>48</v>
      </c>
      <c r="E146" s="27" t="s">
        <v>45</v>
      </c>
    </row>
    <row r="147" spans="1:16" x14ac:dyDescent="0.2">
      <c r="A147" s="28" t="s">
        <v>50</v>
      </c>
      <c r="E147" s="29" t="s">
        <v>51</v>
      </c>
    </row>
    <row r="148" spans="1:16" x14ac:dyDescent="0.2">
      <c r="A148" t="s">
        <v>52</v>
      </c>
      <c r="E148" s="27" t="s">
        <v>53</v>
      </c>
    </row>
    <row r="149" spans="1:16" x14ac:dyDescent="0.2">
      <c r="A149" s="17" t="s">
        <v>43</v>
      </c>
      <c r="B149" s="21" t="s">
        <v>161</v>
      </c>
      <c r="C149" s="21" t="s">
        <v>162</v>
      </c>
      <c r="D149" s="17" t="s">
        <v>45</v>
      </c>
      <c r="E149" s="22" t="s">
        <v>163</v>
      </c>
      <c r="F149" s="23" t="s">
        <v>164</v>
      </c>
      <c r="G149" s="24">
        <v>2.4119999999999999</v>
      </c>
      <c r="H149" s="25"/>
      <c r="I149" s="25">
        <f>ROUND(ROUND(H149,2)*ROUND(G149,3),2)</f>
        <v>0</v>
      </c>
      <c r="O149">
        <f>(I149*21)/100</f>
        <v>0</v>
      </c>
      <c r="P149" t="s">
        <v>21</v>
      </c>
    </row>
    <row r="150" spans="1:16" x14ac:dyDescent="0.2">
      <c r="A150" s="26" t="s">
        <v>48</v>
      </c>
      <c r="E150" s="27" t="s">
        <v>45</v>
      </c>
    </row>
    <row r="151" spans="1:16" x14ac:dyDescent="0.2">
      <c r="A151" s="28" t="s">
        <v>50</v>
      </c>
      <c r="E151" s="29" t="s">
        <v>51</v>
      </c>
    </row>
    <row r="152" spans="1:16" x14ac:dyDescent="0.2">
      <c r="A152" t="s">
        <v>52</v>
      </c>
      <c r="E152" s="27" t="s">
        <v>53</v>
      </c>
    </row>
    <row r="153" spans="1:16" x14ac:dyDescent="0.2">
      <c r="A153" s="17" t="s">
        <v>43</v>
      </c>
      <c r="B153" s="21" t="s">
        <v>165</v>
      </c>
      <c r="C153" s="21" t="s">
        <v>166</v>
      </c>
      <c r="D153" s="17" t="s">
        <v>45</v>
      </c>
      <c r="E153" s="22" t="s">
        <v>167</v>
      </c>
      <c r="F153" s="23" t="s">
        <v>84</v>
      </c>
      <c r="G153" s="24">
        <v>201</v>
      </c>
      <c r="H153" s="25"/>
      <c r="I153" s="25">
        <f>ROUND(ROUND(H153,2)*ROUND(G153,3),2)</f>
        <v>0</v>
      </c>
      <c r="O153">
        <f>(I153*21)/100</f>
        <v>0</v>
      </c>
      <c r="P153" t="s">
        <v>21</v>
      </c>
    </row>
    <row r="154" spans="1:16" x14ac:dyDescent="0.2">
      <c r="A154" s="26" t="s">
        <v>48</v>
      </c>
      <c r="E154" s="27" t="s">
        <v>45</v>
      </c>
    </row>
    <row r="155" spans="1:16" x14ac:dyDescent="0.2">
      <c r="A155" s="28" t="s">
        <v>50</v>
      </c>
      <c r="E155" s="29" t="s">
        <v>51</v>
      </c>
    </row>
    <row r="156" spans="1:16" x14ac:dyDescent="0.2">
      <c r="A156" t="s">
        <v>52</v>
      </c>
      <c r="E156" s="27" t="s">
        <v>53</v>
      </c>
    </row>
    <row r="157" spans="1:16" x14ac:dyDescent="0.2">
      <c r="A157" s="17" t="s">
        <v>43</v>
      </c>
      <c r="B157" s="21" t="s">
        <v>168</v>
      </c>
      <c r="C157" s="21" t="s">
        <v>169</v>
      </c>
      <c r="D157" s="17" t="s">
        <v>45</v>
      </c>
      <c r="E157" s="22" t="s">
        <v>170</v>
      </c>
      <c r="F157" s="23" t="s">
        <v>91</v>
      </c>
      <c r="G157" s="24">
        <v>1</v>
      </c>
      <c r="H157" s="25"/>
      <c r="I157" s="25">
        <f>ROUND(ROUND(H157,2)*ROUND(G157,3),2)</f>
        <v>0</v>
      </c>
      <c r="O157">
        <f>(I157*21)/100</f>
        <v>0</v>
      </c>
      <c r="P157" t="s">
        <v>21</v>
      </c>
    </row>
    <row r="158" spans="1:16" x14ac:dyDescent="0.2">
      <c r="A158" s="26" t="s">
        <v>48</v>
      </c>
      <c r="E158" s="27" t="s">
        <v>45</v>
      </c>
    </row>
    <row r="159" spans="1:16" x14ac:dyDescent="0.2">
      <c r="A159" s="28" t="s">
        <v>50</v>
      </c>
      <c r="E159" s="29" t="s">
        <v>51</v>
      </c>
    </row>
    <row r="160" spans="1:16" x14ac:dyDescent="0.2">
      <c r="A160" t="s">
        <v>52</v>
      </c>
      <c r="E160" s="27" t="s">
        <v>53</v>
      </c>
    </row>
    <row r="161" spans="1:16" x14ac:dyDescent="0.2">
      <c r="A161" s="17" t="s">
        <v>43</v>
      </c>
      <c r="B161" s="21" t="s">
        <v>171</v>
      </c>
      <c r="C161" s="21" t="s">
        <v>172</v>
      </c>
      <c r="D161" s="17" t="s">
        <v>45</v>
      </c>
      <c r="E161" s="22" t="s">
        <v>173</v>
      </c>
      <c r="F161" s="23" t="s">
        <v>91</v>
      </c>
      <c r="G161" s="24">
        <v>1</v>
      </c>
      <c r="H161" s="25"/>
      <c r="I161" s="25">
        <f>ROUND(ROUND(H161,2)*ROUND(G161,3),2)</f>
        <v>0</v>
      </c>
      <c r="O161">
        <f>(I161*21)/100</f>
        <v>0</v>
      </c>
      <c r="P161" t="s">
        <v>21</v>
      </c>
    </row>
    <row r="162" spans="1:16" x14ac:dyDescent="0.2">
      <c r="A162" s="26" t="s">
        <v>48</v>
      </c>
      <c r="E162" s="27" t="s">
        <v>45</v>
      </c>
    </row>
    <row r="163" spans="1:16" x14ac:dyDescent="0.2">
      <c r="A163" s="28" t="s">
        <v>50</v>
      </c>
      <c r="E163" s="29" t="s">
        <v>51</v>
      </c>
    </row>
    <row r="164" spans="1:16" x14ac:dyDescent="0.2">
      <c r="A164" t="s">
        <v>52</v>
      </c>
      <c r="E164" s="27" t="s">
        <v>53</v>
      </c>
    </row>
    <row r="165" spans="1:16" x14ac:dyDescent="0.2">
      <c r="A165" s="17" t="s">
        <v>43</v>
      </c>
      <c r="B165" s="21" t="s">
        <v>174</v>
      </c>
      <c r="C165" s="21" t="s">
        <v>175</v>
      </c>
      <c r="D165" s="17" t="s">
        <v>45</v>
      </c>
      <c r="E165" s="22" t="s">
        <v>176</v>
      </c>
      <c r="F165" s="23" t="s">
        <v>177</v>
      </c>
      <c r="G165" s="24">
        <v>1</v>
      </c>
      <c r="H165" s="25"/>
      <c r="I165" s="25">
        <f>ROUND(ROUND(H165,2)*ROUND(G165,3),2)</f>
        <v>0</v>
      </c>
      <c r="O165">
        <f>(I165*21)/100</f>
        <v>0</v>
      </c>
      <c r="P165" t="s">
        <v>21</v>
      </c>
    </row>
    <row r="166" spans="1:16" x14ac:dyDescent="0.2">
      <c r="A166" s="26" t="s">
        <v>48</v>
      </c>
      <c r="E166" s="27" t="s">
        <v>45</v>
      </c>
    </row>
    <row r="167" spans="1:16" x14ac:dyDescent="0.2">
      <c r="A167" s="28" t="s">
        <v>50</v>
      </c>
      <c r="E167" s="29" t="s">
        <v>51</v>
      </c>
    </row>
    <row r="168" spans="1:16" x14ac:dyDescent="0.2">
      <c r="A168" t="s">
        <v>52</v>
      </c>
      <c r="E168" s="27" t="s">
        <v>53</v>
      </c>
    </row>
    <row r="169" spans="1:16" x14ac:dyDescent="0.2">
      <c r="A169" s="17" t="s">
        <v>43</v>
      </c>
      <c r="B169" s="21" t="s">
        <v>178</v>
      </c>
      <c r="C169" s="21" t="s">
        <v>179</v>
      </c>
      <c r="D169" s="17" t="s">
        <v>45</v>
      </c>
      <c r="E169" s="22" t="s">
        <v>180</v>
      </c>
      <c r="F169" s="23" t="s">
        <v>84</v>
      </c>
      <c r="G169" s="24">
        <v>146</v>
      </c>
      <c r="H169" s="25"/>
      <c r="I169" s="25">
        <f>ROUND(ROUND(H169,2)*ROUND(G169,3),2)</f>
        <v>0</v>
      </c>
      <c r="O169">
        <f>(I169*21)/100</f>
        <v>0</v>
      </c>
      <c r="P169" t="s">
        <v>21</v>
      </c>
    </row>
    <row r="170" spans="1:16" x14ac:dyDescent="0.2">
      <c r="A170" s="26" t="s">
        <v>48</v>
      </c>
      <c r="E170" s="27" t="s">
        <v>45</v>
      </c>
    </row>
    <row r="171" spans="1:16" x14ac:dyDescent="0.2">
      <c r="A171" s="28" t="s">
        <v>50</v>
      </c>
      <c r="E171" s="29" t="s">
        <v>51</v>
      </c>
    </row>
    <row r="172" spans="1:16" x14ac:dyDescent="0.2">
      <c r="A172" t="s">
        <v>52</v>
      </c>
      <c r="E172" s="27" t="s">
        <v>53</v>
      </c>
    </row>
    <row r="173" spans="1:16" x14ac:dyDescent="0.2">
      <c r="A173" s="17" t="s">
        <v>43</v>
      </c>
      <c r="B173" s="21" t="s">
        <v>181</v>
      </c>
      <c r="C173" s="21" t="s">
        <v>182</v>
      </c>
      <c r="D173" s="17" t="s">
        <v>45</v>
      </c>
      <c r="E173" s="22" t="s">
        <v>183</v>
      </c>
      <c r="F173" s="23" t="s">
        <v>84</v>
      </c>
      <c r="G173" s="24">
        <v>146</v>
      </c>
      <c r="H173" s="25"/>
      <c r="I173" s="25">
        <f>ROUND(ROUND(H173,2)*ROUND(G173,3),2)</f>
        <v>0</v>
      </c>
      <c r="O173">
        <f>(I173*21)/100</f>
        <v>0</v>
      </c>
      <c r="P173" t="s">
        <v>21</v>
      </c>
    </row>
    <row r="174" spans="1:16" x14ac:dyDescent="0.2">
      <c r="A174" s="26" t="s">
        <v>48</v>
      </c>
      <c r="E174" s="27" t="s">
        <v>45</v>
      </c>
    </row>
    <row r="175" spans="1:16" x14ac:dyDescent="0.2">
      <c r="A175" s="28" t="s">
        <v>50</v>
      </c>
      <c r="E175" s="29" t="s">
        <v>51</v>
      </c>
    </row>
    <row r="176" spans="1:16" x14ac:dyDescent="0.2">
      <c r="A176" t="s">
        <v>52</v>
      </c>
      <c r="E176" s="27" t="s">
        <v>53</v>
      </c>
    </row>
    <row r="177" spans="1:16" x14ac:dyDescent="0.2">
      <c r="A177" s="17" t="s">
        <v>43</v>
      </c>
      <c r="B177" s="21" t="s">
        <v>184</v>
      </c>
      <c r="C177" s="21" t="s">
        <v>185</v>
      </c>
      <c r="D177" s="17" t="s">
        <v>45</v>
      </c>
      <c r="E177" s="22" t="s">
        <v>186</v>
      </c>
      <c r="F177" s="23" t="s">
        <v>84</v>
      </c>
      <c r="G177" s="24">
        <v>146</v>
      </c>
      <c r="H177" s="25"/>
      <c r="I177" s="25">
        <f>ROUND(ROUND(H177,2)*ROUND(G177,3),2)</f>
        <v>0</v>
      </c>
      <c r="O177">
        <f>(I177*21)/100</f>
        <v>0</v>
      </c>
      <c r="P177" t="s">
        <v>21</v>
      </c>
    </row>
    <row r="178" spans="1:16" x14ac:dyDescent="0.2">
      <c r="A178" s="26" t="s">
        <v>48</v>
      </c>
      <c r="E178" s="27" t="s">
        <v>45</v>
      </c>
    </row>
    <row r="179" spans="1:16" x14ac:dyDescent="0.2">
      <c r="A179" s="28" t="s">
        <v>50</v>
      </c>
      <c r="E179" s="29" t="s">
        <v>51</v>
      </c>
    </row>
    <row r="180" spans="1:16" x14ac:dyDescent="0.2">
      <c r="A180" t="s">
        <v>52</v>
      </c>
      <c r="E180" s="27" t="s">
        <v>53</v>
      </c>
    </row>
    <row r="181" spans="1:16" x14ac:dyDescent="0.2">
      <c r="A181" s="17" t="s">
        <v>43</v>
      </c>
      <c r="B181" s="21" t="s">
        <v>187</v>
      </c>
      <c r="C181" s="21" t="s">
        <v>188</v>
      </c>
      <c r="D181" s="17" t="s">
        <v>45</v>
      </c>
      <c r="E181" s="22" t="s">
        <v>189</v>
      </c>
      <c r="F181" s="23" t="s">
        <v>91</v>
      </c>
      <c r="G181" s="24">
        <v>2</v>
      </c>
      <c r="H181" s="25"/>
      <c r="I181" s="25">
        <f>ROUND(ROUND(H181,2)*ROUND(G181,3),2)</f>
        <v>0</v>
      </c>
      <c r="O181">
        <f>(I181*21)/100</f>
        <v>0</v>
      </c>
      <c r="P181" t="s">
        <v>21</v>
      </c>
    </row>
    <row r="182" spans="1:16" x14ac:dyDescent="0.2">
      <c r="A182" s="26" t="s">
        <v>48</v>
      </c>
      <c r="E182" s="27" t="s">
        <v>45</v>
      </c>
    </row>
    <row r="183" spans="1:16" x14ac:dyDescent="0.2">
      <c r="A183" s="28" t="s">
        <v>50</v>
      </c>
      <c r="E183" s="29" t="s">
        <v>51</v>
      </c>
    </row>
    <row r="184" spans="1:16" x14ac:dyDescent="0.2">
      <c r="A184" t="s">
        <v>52</v>
      </c>
      <c r="E184" s="27" t="s">
        <v>53</v>
      </c>
    </row>
    <row r="185" spans="1:16" x14ac:dyDescent="0.2">
      <c r="A185" s="17" t="s">
        <v>43</v>
      </c>
      <c r="B185" s="21" t="s">
        <v>190</v>
      </c>
      <c r="C185" s="21" t="s">
        <v>191</v>
      </c>
      <c r="D185" s="17" t="s">
        <v>45</v>
      </c>
      <c r="E185" s="22" t="s">
        <v>192</v>
      </c>
      <c r="F185" s="23" t="s">
        <v>91</v>
      </c>
      <c r="G185" s="24">
        <v>2</v>
      </c>
      <c r="H185" s="25"/>
      <c r="I185" s="25">
        <f>ROUND(ROUND(H185,2)*ROUND(G185,3),2)</f>
        <v>0</v>
      </c>
      <c r="O185">
        <f>(I185*21)/100</f>
        <v>0</v>
      </c>
      <c r="P185" t="s">
        <v>21</v>
      </c>
    </row>
    <row r="186" spans="1:16" x14ac:dyDescent="0.2">
      <c r="A186" s="26" t="s">
        <v>48</v>
      </c>
      <c r="E186" s="27" t="s">
        <v>45</v>
      </c>
    </row>
    <row r="187" spans="1:16" x14ac:dyDescent="0.2">
      <c r="A187" s="28" t="s">
        <v>50</v>
      </c>
      <c r="E187" s="29" t="s">
        <v>51</v>
      </c>
    </row>
    <row r="188" spans="1:16" x14ac:dyDescent="0.2">
      <c r="A188" t="s">
        <v>52</v>
      </c>
      <c r="E188" s="27" t="s">
        <v>53</v>
      </c>
    </row>
    <row r="189" spans="1:16" x14ac:dyDescent="0.2">
      <c r="A189" s="17" t="s">
        <v>43</v>
      </c>
      <c r="B189" s="21" t="s">
        <v>193</v>
      </c>
      <c r="C189" s="21" t="s">
        <v>194</v>
      </c>
      <c r="D189" s="17" t="s">
        <v>45</v>
      </c>
      <c r="E189" s="22" t="s">
        <v>195</v>
      </c>
      <c r="F189" s="23" t="s">
        <v>91</v>
      </c>
      <c r="G189" s="24">
        <v>1</v>
      </c>
      <c r="H189" s="25"/>
      <c r="I189" s="25">
        <f>ROUND(ROUND(H189,2)*ROUND(G189,3),2)</f>
        <v>0</v>
      </c>
      <c r="O189">
        <f>(I189*21)/100</f>
        <v>0</v>
      </c>
      <c r="P189" t="s">
        <v>21</v>
      </c>
    </row>
    <row r="190" spans="1:16" x14ac:dyDescent="0.2">
      <c r="A190" s="26" t="s">
        <v>48</v>
      </c>
      <c r="E190" s="27" t="s">
        <v>45</v>
      </c>
    </row>
    <row r="191" spans="1:16" x14ac:dyDescent="0.2">
      <c r="A191" s="28" t="s">
        <v>50</v>
      </c>
      <c r="E191" s="29" t="s">
        <v>51</v>
      </c>
    </row>
    <row r="192" spans="1:16" x14ac:dyDescent="0.2">
      <c r="A192" t="s">
        <v>52</v>
      </c>
      <c r="E192" s="27" t="s">
        <v>53</v>
      </c>
    </row>
    <row r="193" spans="1:16" x14ac:dyDescent="0.2">
      <c r="A193" s="17" t="s">
        <v>43</v>
      </c>
      <c r="B193" s="21" t="s">
        <v>196</v>
      </c>
      <c r="C193" s="21" t="s">
        <v>197</v>
      </c>
      <c r="D193" s="17" t="s">
        <v>45</v>
      </c>
      <c r="E193" s="22" t="s">
        <v>198</v>
      </c>
      <c r="F193" s="23" t="s">
        <v>91</v>
      </c>
      <c r="G193" s="24">
        <v>1</v>
      </c>
      <c r="H193" s="25"/>
      <c r="I193" s="25">
        <f>ROUND(ROUND(H193,2)*ROUND(G193,3),2)</f>
        <v>0</v>
      </c>
      <c r="O193">
        <f>(I193*21)/100</f>
        <v>0</v>
      </c>
      <c r="P193" t="s">
        <v>21</v>
      </c>
    </row>
    <row r="194" spans="1:16" x14ac:dyDescent="0.2">
      <c r="A194" s="26" t="s">
        <v>48</v>
      </c>
      <c r="E194" s="27" t="s">
        <v>45</v>
      </c>
    </row>
    <row r="195" spans="1:16" x14ac:dyDescent="0.2">
      <c r="A195" s="28" t="s">
        <v>50</v>
      </c>
      <c r="E195" s="29" t="s">
        <v>51</v>
      </c>
    </row>
    <row r="196" spans="1:16" x14ac:dyDescent="0.2">
      <c r="A196" t="s">
        <v>52</v>
      </c>
      <c r="E196" s="27" t="s">
        <v>53</v>
      </c>
    </row>
    <row r="197" spans="1:16" x14ac:dyDescent="0.2">
      <c r="A197" s="17" t="s">
        <v>43</v>
      </c>
      <c r="B197" s="21" t="s">
        <v>199</v>
      </c>
      <c r="C197" s="21" t="s">
        <v>200</v>
      </c>
      <c r="D197" s="17" t="s">
        <v>45</v>
      </c>
      <c r="E197" s="22" t="s">
        <v>201</v>
      </c>
      <c r="F197" s="23" t="s">
        <v>91</v>
      </c>
      <c r="G197" s="24">
        <v>1</v>
      </c>
      <c r="H197" s="25"/>
      <c r="I197" s="25">
        <f>ROUND(ROUND(H197,2)*ROUND(G197,3),2)</f>
        <v>0</v>
      </c>
      <c r="O197">
        <f>(I197*21)/100</f>
        <v>0</v>
      </c>
      <c r="P197" t="s">
        <v>21</v>
      </c>
    </row>
    <row r="198" spans="1:16" x14ac:dyDescent="0.2">
      <c r="A198" s="26" t="s">
        <v>48</v>
      </c>
      <c r="E198" s="27" t="s">
        <v>45</v>
      </c>
    </row>
    <row r="199" spans="1:16" x14ac:dyDescent="0.2">
      <c r="A199" s="28" t="s">
        <v>50</v>
      </c>
      <c r="E199" s="29" t="s">
        <v>51</v>
      </c>
    </row>
    <row r="200" spans="1:16" x14ac:dyDescent="0.2">
      <c r="A200" t="s">
        <v>52</v>
      </c>
      <c r="E200" s="27" t="s">
        <v>53</v>
      </c>
    </row>
    <row r="201" spans="1:16" x14ac:dyDescent="0.2">
      <c r="A201" s="17" t="s">
        <v>43</v>
      </c>
      <c r="B201" s="21" t="s">
        <v>202</v>
      </c>
      <c r="C201" s="21" t="s">
        <v>203</v>
      </c>
      <c r="D201" s="17" t="s">
        <v>45</v>
      </c>
      <c r="E201" s="22" t="s">
        <v>204</v>
      </c>
      <c r="F201" s="23" t="s">
        <v>91</v>
      </c>
      <c r="G201" s="24">
        <v>1</v>
      </c>
      <c r="H201" s="25"/>
      <c r="I201" s="25">
        <f>ROUND(ROUND(H201,2)*ROUND(G201,3),2)</f>
        <v>0</v>
      </c>
      <c r="O201">
        <f>(I201*21)/100</f>
        <v>0</v>
      </c>
      <c r="P201" t="s">
        <v>21</v>
      </c>
    </row>
    <row r="202" spans="1:16" x14ac:dyDescent="0.2">
      <c r="A202" s="26" t="s">
        <v>48</v>
      </c>
      <c r="E202" s="27" t="s">
        <v>45</v>
      </c>
    </row>
    <row r="203" spans="1:16" x14ac:dyDescent="0.2">
      <c r="A203" s="28" t="s">
        <v>50</v>
      </c>
      <c r="E203" s="29" t="s">
        <v>51</v>
      </c>
    </row>
    <row r="204" spans="1:16" x14ac:dyDescent="0.2">
      <c r="A204" t="s">
        <v>52</v>
      </c>
      <c r="E204" s="27" t="s">
        <v>53</v>
      </c>
    </row>
    <row r="205" spans="1:16" x14ac:dyDescent="0.2">
      <c r="A205" s="17" t="s">
        <v>43</v>
      </c>
      <c r="B205" s="21" t="s">
        <v>205</v>
      </c>
      <c r="C205" s="21" t="s">
        <v>206</v>
      </c>
      <c r="D205" s="17" t="s">
        <v>45</v>
      </c>
      <c r="E205" s="22" t="s">
        <v>207</v>
      </c>
      <c r="F205" s="23" t="s">
        <v>91</v>
      </c>
      <c r="G205" s="24">
        <v>2</v>
      </c>
      <c r="H205" s="25"/>
      <c r="I205" s="25">
        <f>ROUND(ROUND(H205,2)*ROUND(G205,3),2)</f>
        <v>0</v>
      </c>
      <c r="O205">
        <f>(I205*21)/100</f>
        <v>0</v>
      </c>
      <c r="P205" t="s">
        <v>21</v>
      </c>
    </row>
    <row r="206" spans="1:16" x14ac:dyDescent="0.2">
      <c r="A206" s="26" t="s">
        <v>48</v>
      </c>
      <c r="E206" s="27" t="s">
        <v>45</v>
      </c>
    </row>
    <row r="207" spans="1:16" x14ac:dyDescent="0.2">
      <c r="A207" s="28" t="s">
        <v>50</v>
      </c>
      <c r="E207" s="29" t="s">
        <v>51</v>
      </c>
    </row>
    <row r="208" spans="1:16" x14ac:dyDescent="0.2">
      <c r="A208" t="s">
        <v>52</v>
      </c>
      <c r="E208" s="27" t="s">
        <v>53</v>
      </c>
    </row>
    <row r="209" spans="1:16" x14ac:dyDescent="0.2">
      <c r="A209" s="17" t="s">
        <v>43</v>
      </c>
      <c r="B209" s="21" t="s">
        <v>208</v>
      </c>
      <c r="C209" s="21" t="s">
        <v>209</v>
      </c>
      <c r="D209" s="17" t="s">
        <v>45</v>
      </c>
      <c r="E209" s="22" t="s">
        <v>210</v>
      </c>
      <c r="F209" s="23" t="s">
        <v>211</v>
      </c>
      <c r="G209" s="24">
        <v>12</v>
      </c>
      <c r="H209" s="25"/>
      <c r="I209" s="25">
        <f>ROUND(ROUND(H209,2)*ROUND(G209,3),2)</f>
        <v>0</v>
      </c>
      <c r="O209">
        <f>(I209*21)/100</f>
        <v>0</v>
      </c>
      <c r="P209" t="s">
        <v>21</v>
      </c>
    </row>
    <row r="210" spans="1:16" x14ac:dyDescent="0.2">
      <c r="A210" s="26" t="s">
        <v>48</v>
      </c>
      <c r="E210" s="27" t="s">
        <v>45</v>
      </c>
    </row>
    <row r="211" spans="1:16" x14ac:dyDescent="0.2">
      <c r="A211" s="28" t="s">
        <v>50</v>
      </c>
      <c r="E211" s="29" t="s">
        <v>51</v>
      </c>
    </row>
    <row r="212" spans="1:16" x14ac:dyDescent="0.2">
      <c r="A212" t="s">
        <v>52</v>
      </c>
      <c r="E212" s="27" t="s">
        <v>53</v>
      </c>
    </row>
    <row r="213" spans="1:16" x14ac:dyDescent="0.2">
      <c r="A213" s="17" t="s">
        <v>43</v>
      </c>
      <c r="B213" s="21" t="s">
        <v>212</v>
      </c>
      <c r="C213" s="21" t="s">
        <v>213</v>
      </c>
      <c r="D213" s="17" t="s">
        <v>45</v>
      </c>
      <c r="E213" s="22" t="s">
        <v>214</v>
      </c>
      <c r="F213" s="23" t="s">
        <v>91</v>
      </c>
      <c r="G213" s="24">
        <v>24</v>
      </c>
      <c r="H213" s="25"/>
      <c r="I213" s="25">
        <f>ROUND(ROUND(H213,2)*ROUND(G213,3),2)</f>
        <v>0</v>
      </c>
      <c r="O213">
        <f>(I213*21)/100</f>
        <v>0</v>
      </c>
      <c r="P213" t="s">
        <v>21</v>
      </c>
    </row>
    <row r="214" spans="1:16" x14ac:dyDescent="0.2">
      <c r="A214" s="26" t="s">
        <v>48</v>
      </c>
      <c r="E214" s="27" t="s">
        <v>45</v>
      </c>
    </row>
    <row r="215" spans="1:16" x14ac:dyDescent="0.2">
      <c r="A215" s="28" t="s">
        <v>50</v>
      </c>
      <c r="E215" s="29" t="s">
        <v>51</v>
      </c>
    </row>
    <row r="216" spans="1:16" x14ac:dyDescent="0.2">
      <c r="A216" t="s">
        <v>52</v>
      </c>
      <c r="E216" s="27" t="s">
        <v>53</v>
      </c>
    </row>
    <row r="217" spans="1:16" x14ac:dyDescent="0.2">
      <c r="A217" s="17" t="s">
        <v>43</v>
      </c>
      <c r="B217" s="21" t="s">
        <v>215</v>
      </c>
      <c r="C217" s="21" t="s">
        <v>216</v>
      </c>
      <c r="D217" s="17" t="s">
        <v>45</v>
      </c>
      <c r="E217" s="22" t="s">
        <v>217</v>
      </c>
      <c r="F217" s="23" t="s">
        <v>91</v>
      </c>
      <c r="G217" s="24">
        <v>24</v>
      </c>
      <c r="H217" s="25"/>
      <c r="I217" s="25">
        <f>ROUND(ROUND(H217,2)*ROUND(G217,3),2)</f>
        <v>0</v>
      </c>
      <c r="O217">
        <f>(I217*21)/100</f>
        <v>0</v>
      </c>
      <c r="P217" t="s">
        <v>21</v>
      </c>
    </row>
    <row r="218" spans="1:16" x14ac:dyDescent="0.2">
      <c r="A218" s="26" t="s">
        <v>48</v>
      </c>
      <c r="E218" s="27" t="s">
        <v>45</v>
      </c>
    </row>
    <row r="219" spans="1:16" x14ac:dyDescent="0.2">
      <c r="A219" s="28" t="s">
        <v>50</v>
      </c>
      <c r="E219" s="29" t="s">
        <v>51</v>
      </c>
    </row>
    <row r="220" spans="1:16" x14ac:dyDescent="0.2">
      <c r="A220" t="s">
        <v>52</v>
      </c>
      <c r="E220" s="27" t="s">
        <v>53</v>
      </c>
    </row>
    <row r="221" spans="1:16" x14ac:dyDescent="0.2">
      <c r="A221" s="17" t="s">
        <v>43</v>
      </c>
      <c r="B221" s="21" t="s">
        <v>218</v>
      </c>
      <c r="C221" s="21" t="s">
        <v>219</v>
      </c>
      <c r="D221" s="17" t="s">
        <v>45</v>
      </c>
      <c r="E221" s="22" t="s">
        <v>220</v>
      </c>
      <c r="F221" s="23" t="s">
        <v>91</v>
      </c>
      <c r="G221" s="24">
        <v>2</v>
      </c>
      <c r="H221" s="25"/>
      <c r="I221" s="25">
        <f>ROUND(ROUND(H221,2)*ROUND(G221,3),2)</f>
        <v>0</v>
      </c>
      <c r="O221">
        <f>(I221*21)/100</f>
        <v>0</v>
      </c>
      <c r="P221" t="s">
        <v>21</v>
      </c>
    </row>
    <row r="222" spans="1:16" x14ac:dyDescent="0.2">
      <c r="A222" s="26" t="s">
        <v>48</v>
      </c>
      <c r="E222" s="27" t="s">
        <v>45</v>
      </c>
    </row>
    <row r="223" spans="1:16" x14ac:dyDescent="0.2">
      <c r="A223" s="28" t="s">
        <v>50</v>
      </c>
      <c r="E223" s="29" t="s">
        <v>51</v>
      </c>
    </row>
    <row r="224" spans="1:16" x14ac:dyDescent="0.2">
      <c r="A224" t="s">
        <v>52</v>
      </c>
      <c r="E224" s="27" t="s">
        <v>53</v>
      </c>
    </row>
    <row r="225" spans="1:16" x14ac:dyDescent="0.2">
      <c r="A225" s="17" t="s">
        <v>43</v>
      </c>
      <c r="B225" s="21" t="s">
        <v>221</v>
      </c>
      <c r="C225" s="21" t="s">
        <v>222</v>
      </c>
      <c r="D225" s="17" t="s">
        <v>45</v>
      </c>
      <c r="E225" s="22" t="s">
        <v>223</v>
      </c>
      <c r="F225" s="23" t="s">
        <v>91</v>
      </c>
      <c r="G225" s="24">
        <v>2</v>
      </c>
      <c r="H225" s="25"/>
      <c r="I225" s="25">
        <f>ROUND(ROUND(H225,2)*ROUND(G225,3),2)</f>
        <v>0</v>
      </c>
      <c r="O225">
        <f>(I225*21)/100</f>
        <v>0</v>
      </c>
      <c r="P225" t="s">
        <v>21</v>
      </c>
    </row>
    <row r="226" spans="1:16" x14ac:dyDescent="0.2">
      <c r="A226" s="26" t="s">
        <v>48</v>
      </c>
      <c r="E226" s="27" t="s">
        <v>45</v>
      </c>
    </row>
    <row r="227" spans="1:16" x14ac:dyDescent="0.2">
      <c r="A227" s="28" t="s">
        <v>50</v>
      </c>
      <c r="E227" s="29" t="s">
        <v>51</v>
      </c>
    </row>
    <row r="228" spans="1:16" x14ac:dyDescent="0.2">
      <c r="A228" t="s">
        <v>52</v>
      </c>
      <c r="E228" s="27" t="s">
        <v>53</v>
      </c>
    </row>
    <row r="229" spans="1:16" ht="25.5" x14ac:dyDescent="0.2">
      <c r="A229" s="17" t="s">
        <v>43</v>
      </c>
      <c r="B229" s="21" t="s">
        <v>224</v>
      </c>
      <c r="C229" s="21" t="s">
        <v>225</v>
      </c>
      <c r="D229" s="17" t="s">
        <v>45</v>
      </c>
      <c r="E229" s="22" t="s">
        <v>226</v>
      </c>
      <c r="F229" s="23" t="s">
        <v>91</v>
      </c>
      <c r="G229" s="24">
        <v>1</v>
      </c>
      <c r="H229" s="25"/>
      <c r="I229" s="25">
        <f>ROUND(ROUND(H229,2)*ROUND(G229,3),2)</f>
        <v>0</v>
      </c>
      <c r="O229">
        <f>(I229*21)/100</f>
        <v>0</v>
      </c>
      <c r="P229" t="s">
        <v>21</v>
      </c>
    </row>
    <row r="230" spans="1:16" x14ac:dyDescent="0.2">
      <c r="A230" s="26" t="s">
        <v>48</v>
      </c>
      <c r="E230" s="27" t="s">
        <v>45</v>
      </c>
    </row>
    <row r="231" spans="1:16" x14ac:dyDescent="0.2">
      <c r="A231" s="28" t="s">
        <v>50</v>
      </c>
      <c r="E231" s="29" t="s">
        <v>51</v>
      </c>
    </row>
    <row r="232" spans="1:16" x14ac:dyDescent="0.2">
      <c r="A232" t="s">
        <v>52</v>
      </c>
      <c r="E232" s="27" t="s">
        <v>53</v>
      </c>
    </row>
    <row r="233" spans="1:16" x14ac:dyDescent="0.2">
      <c r="A233" s="17" t="s">
        <v>43</v>
      </c>
      <c r="B233" s="21" t="s">
        <v>227</v>
      </c>
      <c r="C233" s="21" t="s">
        <v>228</v>
      </c>
      <c r="D233" s="17" t="s">
        <v>45</v>
      </c>
      <c r="E233" s="22" t="s">
        <v>229</v>
      </c>
      <c r="F233" s="23" t="s">
        <v>91</v>
      </c>
      <c r="G233" s="24">
        <v>1</v>
      </c>
      <c r="H233" s="25"/>
      <c r="I233" s="25">
        <f>ROUND(ROUND(H233,2)*ROUND(G233,3),2)</f>
        <v>0</v>
      </c>
      <c r="O233">
        <f>(I233*21)/100</f>
        <v>0</v>
      </c>
      <c r="P233" t="s">
        <v>21</v>
      </c>
    </row>
    <row r="234" spans="1:16" x14ac:dyDescent="0.2">
      <c r="A234" s="26" t="s">
        <v>48</v>
      </c>
      <c r="E234" s="27" t="s">
        <v>45</v>
      </c>
    </row>
    <row r="235" spans="1:16" x14ac:dyDescent="0.2">
      <c r="A235" s="28" t="s">
        <v>50</v>
      </c>
      <c r="E235" s="29" t="s">
        <v>51</v>
      </c>
    </row>
    <row r="236" spans="1:16" x14ac:dyDescent="0.2">
      <c r="A236" t="s">
        <v>52</v>
      </c>
      <c r="E236" s="27" t="s">
        <v>53</v>
      </c>
    </row>
    <row r="237" spans="1:16" x14ac:dyDescent="0.2">
      <c r="A237" s="17" t="s">
        <v>43</v>
      </c>
      <c r="B237" s="21" t="s">
        <v>230</v>
      </c>
      <c r="C237" s="21" t="s">
        <v>231</v>
      </c>
      <c r="D237" s="17" t="s">
        <v>45</v>
      </c>
      <c r="E237" s="22" t="s">
        <v>232</v>
      </c>
      <c r="F237" s="23" t="s">
        <v>91</v>
      </c>
      <c r="G237" s="24">
        <v>1</v>
      </c>
      <c r="H237" s="25"/>
      <c r="I237" s="25">
        <f>ROUND(ROUND(H237,2)*ROUND(G237,3),2)</f>
        <v>0</v>
      </c>
      <c r="O237">
        <f>(I237*21)/100</f>
        <v>0</v>
      </c>
      <c r="P237" t="s">
        <v>21</v>
      </c>
    </row>
    <row r="238" spans="1:16" x14ac:dyDescent="0.2">
      <c r="A238" s="26" t="s">
        <v>48</v>
      </c>
      <c r="E238" s="27" t="s">
        <v>45</v>
      </c>
    </row>
    <row r="239" spans="1:16" x14ac:dyDescent="0.2">
      <c r="A239" s="28" t="s">
        <v>50</v>
      </c>
      <c r="E239" s="29" t="s">
        <v>51</v>
      </c>
    </row>
    <row r="240" spans="1:16" x14ac:dyDescent="0.2">
      <c r="A240" t="s">
        <v>52</v>
      </c>
      <c r="E240" s="27" t="s">
        <v>53</v>
      </c>
    </row>
    <row r="241" spans="1:16" x14ac:dyDescent="0.2">
      <c r="A241" s="17" t="s">
        <v>43</v>
      </c>
      <c r="B241" s="21" t="s">
        <v>233</v>
      </c>
      <c r="C241" s="21" t="s">
        <v>234</v>
      </c>
      <c r="D241" s="17" t="s">
        <v>45</v>
      </c>
      <c r="E241" s="22" t="s">
        <v>235</v>
      </c>
      <c r="F241" s="23" t="s">
        <v>91</v>
      </c>
      <c r="G241" s="24">
        <v>1</v>
      </c>
      <c r="H241" s="25"/>
      <c r="I241" s="25">
        <f>ROUND(ROUND(H241,2)*ROUND(G241,3),2)</f>
        <v>0</v>
      </c>
      <c r="O241">
        <f>(I241*21)/100</f>
        <v>0</v>
      </c>
      <c r="P241" t="s">
        <v>21</v>
      </c>
    </row>
    <row r="242" spans="1:16" x14ac:dyDescent="0.2">
      <c r="A242" s="26" t="s">
        <v>48</v>
      </c>
      <c r="E242" s="27" t="s">
        <v>236</v>
      </c>
    </row>
    <row r="243" spans="1:16" x14ac:dyDescent="0.2">
      <c r="A243" s="28" t="s">
        <v>50</v>
      </c>
      <c r="E243" s="29" t="s">
        <v>51</v>
      </c>
    </row>
    <row r="244" spans="1:16" x14ac:dyDescent="0.2">
      <c r="A244" t="s">
        <v>52</v>
      </c>
      <c r="E244" s="27" t="s">
        <v>53</v>
      </c>
    </row>
    <row r="245" spans="1:16" x14ac:dyDescent="0.2">
      <c r="A245" s="17" t="s">
        <v>43</v>
      </c>
      <c r="B245" s="21" t="s">
        <v>237</v>
      </c>
      <c r="C245" s="21" t="s">
        <v>238</v>
      </c>
      <c r="D245" s="17" t="s">
        <v>45</v>
      </c>
      <c r="E245" s="22" t="s">
        <v>239</v>
      </c>
      <c r="F245" s="23" t="s">
        <v>91</v>
      </c>
      <c r="G245" s="24">
        <v>1</v>
      </c>
      <c r="H245" s="25"/>
      <c r="I245" s="25">
        <f>ROUND(ROUND(H245,2)*ROUND(G245,3),2)</f>
        <v>0</v>
      </c>
      <c r="O245">
        <f>(I245*21)/100</f>
        <v>0</v>
      </c>
      <c r="P245" t="s">
        <v>21</v>
      </c>
    </row>
    <row r="246" spans="1:16" x14ac:dyDescent="0.2">
      <c r="A246" s="26" t="s">
        <v>48</v>
      </c>
      <c r="E246" s="27" t="s">
        <v>236</v>
      </c>
    </row>
    <row r="247" spans="1:16" x14ac:dyDescent="0.2">
      <c r="A247" s="28" t="s">
        <v>50</v>
      </c>
      <c r="E247" s="29" t="s">
        <v>51</v>
      </c>
    </row>
    <row r="248" spans="1:16" x14ac:dyDescent="0.2">
      <c r="A248" t="s">
        <v>52</v>
      </c>
      <c r="E248" s="27" t="s">
        <v>53</v>
      </c>
    </row>
    <row r="249" spans="1:16" x14ac:dyDescent="0.2">
      <c r="A249" s="17" t="s">
        <v>43</v>
      </c>
      <c r="B249" s="21" t="s">
        <v>240</v>
      </c>
      <c r="C249" s="21" t="s">
        <v>241</v>
      </c>
      <c r="D249" s="17" t="s">
        <v>45</v>
      </c>
      <c r="E249" s="22" t="s">
        <v>242</v>
      </c>
      <c r="F249" s="23" t="s">
        <v>91</v>
      </c>
      <c r="G249" s="24">
        <v>1</v>
      </c>
      <c r="H249" s="25"/>
      <c r="I249" s="25">
        <f>ROUND(ROUND(H249,2)*ROUND(G249,3),2)</f>
        <v>0</v>
      </c>
      <c r="O249">
        <f>(I249*21)/100</f>
        <v>0</v>
      </c>
      <c r="P249" t="s">
        <v>21</v>
      </c>
    </row>
    <row r="250" spans="1:16" x14ac:dyDescent="0.2">
      <c r="A250" s="26" t="s">
        <v>48</v>
      </c>
      <c r="E250" s="27" t="s">
        <v>45</v>
      </c>
    </row>
    <row r="251" spans="1:16" x14ac:dyDescent="0.2">
      <c r="A251" s="28" t="s">
        <v>50</v>
      </c>
      <c r="E251" s="29" t="s">
        <v>51</v>
      </c>
    </row>
    <row r="252" spans="1:16" x14ac:dyDescent="0.2">
      <c r="A252" t="s">
        <v>52</v>
      </c>
      <c r="E252" s="27" t="s">
        <v>53</v>
      </c>
    </row>
    <row r="253" spans="1:16" x14ac:dyDescent="0.2">
      <c r="A253" s="17" t="s">
        <v>43</v>
      </c>
      <c r="B253" s="21" t="s">
        <v>243</v>
      </c>
      <c r="C253" s="21" t="s">
        <v>244</v>
      </c>
      <c r="D253" s="17" t="s">
        <v>45</v>
      </c>
      <c r="E253" s="22" t="s">
        <v>245</v>
      </c>
      <c r="F253" s="23" t="s">
        <v>91</v>
      </c>
      <c r="G253" s="24">
        <v>1</v>
      </c>
      <c r="H253" s="25"/>
      <c r="I253" s="25">
        <f>ROUND(ROUND(H253,2)*ROUND(G253,3),2)</f>
        <v>0</v>
      </c>
      <c r="O253">
        <f>(I253*21)/100</f>
        <v>0</v>
      </c>
      <c r="P253" t="s">
        <v>21</v>
      </c>
    </row>
    <row r="254" spans="1:16" x14ac:dyDescent="0.2">
      <c r="A254" s="26" t="s">
        <v>48</v>
      </c>
      <c r="E254" s="27" t="s">
        <v>45</v>
      </c>
    </row>
    <row r="255" spans="1:16" x14ac:dyDescent="0.2">
      <c r="A255" s="28" t="s">
        <v>50</v>
      </c>
      <c r="E255" s="29" t="s">
        <v>51</v>
      </c>
    </row>
    <row r="256" spans="1:16" x14ac:dyDescent="0.2">
      <c r="A256" t="s">
        <v>52</v>
      </c>
      <c r="E256" s="27" t="s">
        <v>53</v>
      </c>
    </row>
    <row r="257" spans="1:16" x14ac:dyDescent="0.2">
      <c r="A257" s="17" t="s">
        <v>43</v>
      </c>
      <c r="B257" s="21" t="s">
        <v>246</v>
      </c>
      <c r="C257" s="21" t="s">
        <v>247</v>
      </c>
      <c r="D257" s="17" t="s">
        <v>45</v>
      </c>
      <c r="E257" s="22" t="s">
        <v>248</v>
      </c>
      <c r="F257" s="23" t="s">
        <v>91</v>
      </c>
      <c r="G257" s="24">
        <v>1</v>
      </c>
      <c r="H257" s="25"/>
      <c r="I257" s="25">
        <f>ROUND(ROUND(H257,2)*ROUND(G257,3),2)</f>
        <v>0</v>
      </c>
      <c r="O257">
        <f>(I257*21)/100</f>
        <v>0</v>
      </c>
      <c r="P257" t="s">
        <v>21</v>
      </c>
    </row>
    <row r="258" spans="1:16" x14ac:dyDescent="0.2">
      <c r="A258" s="26" t="s">
        <v>48</v>
      </c>
      <c r="E258" s="27" t="s">
        <v>45</v>
      </c>
    </row>
    <row r="259" spans="1:16" x14ac:dyDescent="0.2">
      <c r="A259" s="28" t="s">
        <v>50</v>
      </c>
      <c r="E259" s="29" t="s">
        <v>51</v>
      </c>
    </row>
    <row r="260" spans="1:16" x14ac:dyDescent="0.2">
      <c r="A260" t="s">
        <v>52</v>
      </c>
      <c r="E260" s="27" t="s">
        <v>53</v>
      </c>
    </row>
    <row r="261" spans="1:16" x14ac:dyDescent="0.2">
      <c r="A261" s="17" t="s">
        <v>43</v>
      </c>
      <c r="B261" s="21" t="s">
        <v>249</v>
      </c>
      <c r="C261" s="21" t="s">
        <v>250</v>
      </c>
      <c r="D261" s="17" t="s">
        <v>45</v>
      </c>
      <c r="E261" s="22" t="s">
        <v>251</v>
      </c>
      <c r="F261" s="23" t="s">
        <v>91</v>
      </c>
      <c r="G261" s="24">
        <v>2</v>
      </c>
      <c r="H261" s="25"/>
      <c r="I261" s="25">
        <f>ROUND(ROUND(H261,2)*ROUND(G261,3),2)</f>
        <v>0</v>
      </c>
      <c r="O261">
        <f>(I261*21)/100</f>
        <v>0</v>
      </c>
      <c r="P261" t="s">
        <v>21</v>
      </c>
    </row>
    <row r="262" spans="1:16" x14ac:dyDescent="0.2">
      <c r="A262" s="26" t="s">
        <v>48</v>
      </c>
      <c r="E262" s="27" t="s">
        <v>45</v>
      </c>
    </row>
    <row r="263" spans="1:16" x14ac:dyDescent="0.2">
      <c r="A263" s="28" t="s">
        <v>50</v>
      </c>
      <c r="E263" s="29" t="s">
        <v>51</v>
      </c>
    </row>
    <row r="264" spans="1:16" x14ac:dyDescent="0.2">
      <c r="A264" t="s">
        <v>52</v>
      </c>
      <c r="E264" s="27" t="s">
        <v>53</v>
      </c>
    </row>
    <row r="265" spans="1:16" ht="25.5" x14ac:dyDescent="0.2">
      <c r="A265" s="17" t="s">
        <v>43</v>
      </c>
      <c r="B265" s="21" t="s">
        <v>252</v>
      </c>
      <c r="C265" s="21" t="s">
        <v>253</v>
      </c>
      <c r="D265" s="17" t="s">
        <v>45</v>
      </c>
      <c r="E265" s="22" t="s">
        <v>254</v>
      </c>
      <c r="F265" s="23" t="s">
        <v>91</v>
      </c>
      <c r="G265" s="24">
        <v>1</v>
      </c>
      <c r="H265" s="25"/>
      <c r="I265" s="25">
        <f>ROUND(ROUND(H265,2)*ROUND(G265,3),2)</f>
        <v>0</v>
      </c>
      <c r="O265">
        <f>(I265*21)/100</f>
        <v>0</v>
      </c>
      <c r="P265" t="s">
        <v>21</v>
      </c>
    </row>
    <row r="266" spans="1:16" x14ac:dyDescent="0.2">
      <c r="A266" s="26" t="s">
        <v>48</v>
      </c>
      <c r="E266" s="27" t="s">
        <v>45</v>
      </c>
    </row>
    <row r="267" spans="1:16" x14ac:dyDescent="0.2">
      <c r="A267" s="28" t="s">
        <v>50</v>
      </c>
      <c r="E267" s="29" t="s">
        <v>51</v>
      </c>
    </row>
    <row r="268" spans="1:16" x14ac:dyDescent="0.2">
      <c r="A268" t="s">
        <v>52</v>
      </c>
      <c r="E268" s="27" t="s">
        <v>53</v>
      </c>
    </row>
    <row r="269" spans="1:16" x14ac:dyDescent="0.2">
      <c r="A269" s="17" t="s">
        <v>43</v>
      </c>
      <c r="B269" s="21" t="s">
        <v>255</v>
      </c>
      <c r="C269" s="21" t="s">
        <v>256</v>
      </c>
      <c r="D269" s="17" t="s">
        <v>45</v>
      </c>
      <c r="E269" s="22" t="s">
        <v>257</v>
      </c>
      <c r="F269" s="23" t="s">
        <v>91</v>
      </c>
      <c r="G269" s="24">
        <v>3</v>
      </c>
      <c r="H269" s="25"/>
      <c r="I269" s="25">
        <f>ROUND(ROUND(H269,2)*ROUND(G269,3),2)</f>
        <v>0</v>
      </c>
      <c r="O269">
        <f>(I269*21)/100</f>
        <v>0</v>
      </c>
      <c r="P269" t="s">
        <v>21</v>
      </c>
    </row>
    <row r="270" spans="1:16" x14ac:dyDescent="0.2">
      <c r="A270" s="26" t="s">
        <v>48</v>
      </c>
      <c r="E270" s="27" t="s">
        <v>45</v>
      </c>
    </row>
    <row r="271" spans="1:16" x14ac:dyDescent="0.2">
      <c r="A271" s="28" t="s">
        <v>50</v>
      </c>
      <c r="E271" s="29" t="s">
        <v>51</v>
      </c>
    </row>
    <row r="272" spans="1:16" x14ac:dyDescent="0.2">
      <c r="A272" t="s">
        <v>52</v>
      </c>
      <c r="E272" s="27" t="s">
        <v>53</v>
      </c>
    </row>
    <row r="273" spans="1:16" x14ac:dyDescent="0.2">
      <c r="A273" s="17" t="s">
        <v>43</v>
      </c>
      <c r="B273" s="21" t="s">
        <v>258</v>
      </c>
      <c r="C273" s="21" t="s">
        <v>259</v>
      </c>
      <c r="D273" s="17" t="s">
        <v>45</v>
      </c>
      <c r="E273" s="22" t="s">
        <v>260</v>
      </c>
      <c r="F273" s="23" t="s">
        <v>91</v>
      </c>
      <c r="G273" s="24">
        <v>2</v>
      </c>
      <c r="H273" s="25"/>
      <c r="I273" s="25">
        <f>ROUND(ROUND(H273,2)*ROUND(G273,3),2)</f>
        <v>0</v>
      </c>
      <c r="O273">
        <f>(I273*21)/100</f>
        <v>0</v>
      </c>
      <c r="P273" t="s">
        <v>21</v>
      </c>
    </row>
    <row r="274" spans="1:16" x14ac:dyDescent="0.2">
      <c r="A274" s="26" t="s">
        <v>48</v>
      </c>
      <c r="E274" s="27" t="s">
        <v>45</v>
      </c>
    </row>
    <row r="275" spans="1:16" x14ac:dyDescent="0.2">
      <c r="A275" s="28" t="s">
        <v>50</v>
      </c>
      <c r="E275" s="29" t="s">
        <v>51</v>
      </c>
    </row>
    <row r="276" spans="1:16" x14ac:dyDescent="0.2">
      <c r="A276" t="s">
        <v>52</v>
      </c>
      <c r="E276" s="27" t="s">
        <v>53</v>
      </c>
    </row>
    <row r="277" spans="1:16" x14ac:dyDescent="0.2">
      <c r="A277" s="17" t="s">
        <v>43</v>
      </c>
      <c r="B277" s="21" t="s">
        <v>261</v>
      </c>
      <c r="C277" s="21" t="s">
        <v>262</v>
      </c>
      <c r="D277" s="17" t="s">
        <v>45</v>
      </c>
      <c r="E277" s="22" t="s">
        <v>263</v>
      </c>
      <c r="F277" s="23" t="s">
        <v>91</v>
      </c>
      <c r="G277" s="24">
        <v>2</v>
      </c>
      <c r="H277" s="25"/>
      <c r="I277" s="25">
        <f>ROUND(ROUND(H277,2)*ROUND(G277,3),2)</f>
        <v>0</v>
      </c>
      <c r="O277">
        <f>(I277*21)/100</f>
        <v>0</v>
      </c>
      <c r="P277" t="s">
        <v>21</v>
      </c>
    </row>
    <row r="278" spans="1:16" x14ac:dyDescent="0.2">
      <c r="A278" s="26" t="s">
        <v>48</v>
      </c>
      <c r="E278" s="27" t="s">
        <v>45</v>
      </c>
    </row>
    <row r="279" spans="1:16" x14ac:dyDescent="0.2">
      <c r="A279" s="28" t="s">
        <v>50</v>
      </c>
      <c r="E279" s="29" t="s">
        <v>51</v>
      </c>
    </row>
    <row r="280" spans="1:16" x14ac:dyDescent="0.2">
      <c r="A280" t="s">
        <v>52</v>
      </c>
      <c r="E280" s="27" t="s">
        <v>53</v>
      </c>
    </row>
    <row r="281" spans="1:16" x14ac:dyDescent="0.2">
      <c r="A281" s="17" t="s">
        <v>43</v>
      </c>
      <c r="B281" s="21" t="s">
        <v>264</v>
      </c>
      <c r="C281" s="21" t="s">
        <v>265</v>
      </c>
      <c r="D281" s="17" t="s">
        <v>45</v>
      </c>
      <c r="E281" s="22" t="s">
        <v>266</v>
      </c>
      <c r="F281" s="23" t="s">
        <v>116</v>
      </c>
      <c r="G281" s="24">
        <v>0.46800000000000003</v>
      </c>
      <c r="H281" s="25"/>
      <c r="I281" s="25">
        <f>ROUND(ROUND(H281,2)*ROUND(G281,3),2)</f>
        <v>0</v>
      </c>
      <c r="O281">
        <f>(I281*21)/100</f>
        <v>0</v>
      </c>
      <c r="P281" t="s">
        <v>21</v>
      </c>
    </row>
    <row r="282" spans="1:16" x14ac:dyDescent="0.2">
      <c r="A282" s="26" t="s">
        <v>48</v>
      </c>
      <c r="E282" s="27" t="s">
        <v>45</v>
      </c>
    </row>
    <row r="283" spans="1:16" x14ac:dyDescent="0.2">
      <c r="A283" s="28" t="s">
        <v>50</v>
      </c>
      <c r="E283" s="29" t="s">
        <v>51</v>
      </c>
    </row>
    <row r="284" spans="1:16" x14ac:dyDescent="0.2">
      <c r="A284" t="s">
        <v>52</v>
      </c>
      <c r="E284" s="27" t="s">
        <v>53</v>
      </c>
    </row>
    <row r="285" spans="1:16" x14ac:dyDescent="0.2">
      <c r="A285" s="17" t="s">
        <v>43</v>
      </c>
      <c r="B285" s="21" t="s">
        <v>267</v>
      </c>
      <c r="C285" s="21" t="s">
        <v>268</v>
      </c>
      <c r="D285" s="17" t="s">
        <v>45</v>
      </c>
      <c r="E285" s="22" t="s">
        <v>269</v>
      </c>
      <c r="F285" s="23" t="s">
        <v>270</v>
      </c>
      <c r="G285" s="24">
        <v>1</v>
      </c>
      <c r="H285" s="25"/>
      <c r="I285" s="25">
        <f>ROUND(ROUND(H285,2)*ROUND(G285,3),2)</f>
        <v>0</v>
      </c>
      <c r="O285">
        <f>(I285*21)/100</f>
        <v>0</v>
      </c>
      <c r="P285" t="s">
        <v>21</v>
      </c>
    </row>
    <row r="286" spans="1:16" x14ac:dyDescent="0.2">
      <c r="A286" s="26" t="s">
        <v>48</v>
      </c>
      <c r="E286" s="27" t="s">
        <v>45</v>
      </c>
    </row>
    <row r="287" spans="1:16" x14ac:dyDescent="0.2">
      <c r="A287" s="28" t="s">
        <v>50</v>
      </c>
      <c r="E287" s="29" t="s">
        <v>51</v>
      </c>
    </row>
    <row r="288" spans="1:16" x14ac:dyDescent="0.2">
      <c r="A288" t="s">
        <v>52</v>
      </c>
      <c r="E288" s="27" t="s">
        <v>53</v>
      </c>
    </row>
    <row r="289" spans="1:16" x14ac:dyDescent="0.2">
      <c r="A289" s="17" t="s">
        <v>43</v>
      </c>
      <c r="B289" s="21" t="s">
        <v>271</v>
      </c>
      <c r="C289" s="21" t="s">
        <v>272</v>
      </c>
      <c r="D289" s="17" t="s">
        <v>45</v>
      </c>
      <c r="E289" s="22" t="s">
        <v>273</v>
      </c>
      <c r="F289" s="23" t="s">
        <v>270</v>
      </c>
      <c r="G289" s="24">
        <v>1</v>
      </c>
      <c r="H289" s="25"/>
      <c r="I289" s="25">
        <f>ROUND(ROUND(H289,2)*ROUND(G289,3),2)</f>
        <v>0</v>
      </c>
      <c r="O289">
        <f>(I289*21)/100</f>
        <v>0</v>
      </c>
      <c r="P289" t="s">
        <v>21</v>
      </c>
    </row>
    <row r="290" spans="1:16" x14ac:dyDescent="0.2">
      <c r="A290" s="26" t="s">
        <v>48</v>
      </c>
      <c r="E290" s="27" t="s">
        <v>45</v>
      </c>
    </row>
    <row r="291" spans="1:16" x14ac:dyDescent="0.2">
      <c r="A291" s="28" t="s">
        <v>50</v>
      </c>
      <c r="E291" s="29" t="s">
        <v>51</v>
      </c>
    </row>
    <row r="292" spans="1:16" x14ac:dyDescent="0.2">
      <c r="A292" t="s">
        <v>52</v>
      </c>
      <c r="E292" s="27" t="s">
        <v>53</v>
      </c>
    </row>
    <row r="293" spans="1:16" ht="25.5" x14ac:dyDescent="0.2">
      <c r="A293" s="17" t="s">
        <v>43</v>
      </c>
      <c r="B293" s="21" t="s">
        <v>274</v>
      </c>
      <c r="C293" s="21" t="s">
        <v>275</v>
      </c>
      <c r="D293" s="17" t="s">
        <v>45</v>
      </c>
      <c r="E293" s="22" t="s">
        <v>276</v>
      </c>
      <c r="F293" s="23" t="s">
        <v>270</v>
      </c>
      <c r="G293" s="24">
        <v>1</v>
      </c>
      <c r="H293" s="25"/>
      <c r="I293" s="25">
        <f>ROUND(ROUND(H293,2)*ROUND(G293,3),2)</f>
        <v>0</v>
      </c>
      <c r="O293">
        <f>(I293*21)/100</f>
        <v>0</v>
      </c>
      <c r="P293" t="s">
        <v>21</v>
      </c>
    </row>
    <row r="294" spans="1:16" x14ac:dyDescent="0.2">
      <c r="A294" s="26" t="s">
        <v>48</v>
      </c>
      <c r="E294" s="27" t="s">
        <v>45</v>
      </c>
    </row>
    <row r="295" spans="1:16" x14ac:dyDescent="0.2">
      <c r="A295" s="28" t="s">
        <v>50</v>
      </c>
      <c r="E295" s="29" t="s">
        <v>51</v>
      </c>
    </row>
    <row r="296" spans="1:16" x14ac:dyDescent="0.2">
      <c r="A296" t="s">
        <v>52</v>
      </c>
      <c r="E296" s="27" t="s">
        <v>53</v>
      </c>
    </row>
    <row r="297" spans="1:16" x14ac:dyDescent="0.2">
      <c r="A297" s="17" t="s">
        <v>43</v>
      </c>
      <c r="B297" s="21" t="s">
        <v>277</v>
      </c>
      <c r="C297" s="21" t="s">
        <v>278</v>
      </c>
      <c r="D297" s="17" t="s">
        <v>45</v>
      </c>
      <c r="E297" s="22" t="s">
        <v>279</v>
      </c>
      <c r="F297" s="23" t="s">
        <v>91</v>
      </c>
      <c r="G297" s="24">
        <v>1</v>
      </c>
      <c r="H297" s="25"/>
      <c r="I297" s="25">
        <f>ROUND(ROUND(H297,2)*ROUND(G297,3),2)</f>
        <v>0</v>
      </c>
      <c r="O297">
        <f>(I297*21)/100</f>
        <v>0</v>
      </c>
      <c r="P297" t="s">
        <v>21</v>
      </c>
    </row>
    <row r="298" spans="1:16" x14ac:dyDescent="0.2">
      <c r="A298" s="26" t="s">
        <v>48</v>
      </c>
      <c r="E298" s="27" t="s">
        <v>280</v>
      </c>
    </row>
    <row r="299" spans="1:16" x14ac:dyDescent="0.2">
      <c r="A299" s="28" t="s">
        <v>50</v>
      </c>
      <c r="E299" s="29" t="s">
        <v>51</v>
      </c>
    </row>
    <row r="300" spans="1:16" x14ac:dyDescent="0.2">
      <c r="A300" t="s">
        <v>52</v>
      </c>
      <c r="E300" s="27" t="s">
        <v>53</v>
      </c>
    </row>
    <row r="301" spans="1:16" x14ac:dyDescent="0.2">
      <c r="A301" s="17" t="s">
        <v>43</v>
      </c>
      <c r="B301" s="21" t="s">
        <v>281</v>
      </c>
      <c r="C301" s="21" t="s">
        <v>282</v>
      </c>
      <c r="D301" s="17" t="s">
        <v>45</v>
      </c>
      <c r="E301" s="22" t="s">
        <v>283</v>
      </c>
      <c r="F301" s="23" t="s">
        <v>91</v>
      </c>
      <c r="G301" s="24">
        <v>1</v>
      </c>
      <c r="H301" s="25"/>
      <c r="I301" s="25">
        <f>ROUND(ROUND(H301,2)*ROUND(G301,3),2)</f>
        <v>0</v>
      </c>
      <c r="O301">
        <f>(I301*21)/100</f>
        <v>0</v>
      </c>
      <c r="P301" t="s">
        <v>21</v>
      </c>
    </row>
    <row r="302" spans="1:16" x14ac:dyDescent="0.2">
      <c r="A302" s="26" t="s">
        <v>48</v>
      </c>
      <c r="E302" s="27" t="s">
        <v>280</v>
      </c>
    </row>
    <row r="303" spans="1:16" x14ac:dyDescent="0.2">
      <c r="A303" s="28" t="s">
        <v>50</v>
      </c>
      <c r="E303" s="29" t="s">
        <v>51</v>
      </c>
    </row>
    <row r="304" spans="1:16" x14ac:dyDescent="0.2">
      <c r="A304" t="s">
        <v>52</v>
      </c>
      <c r="E304" s="27" t="s">
        <v>53</v>
      </c>
    </row>
    <row r="305" spans="1:16" x14ac:dyDescent="0.2">
      <c r="A305" s="17" t="s">
        <v>43</v>
      </c>
      <c r="B305" s="21" t="s">
        <v>284</v>
      </c>
      <c r="C305" s="21" t="s">
        <v>285</v>
      </c>
      <c r="D305" s="17" t="s">
        <v>45</v>
      </c>
      <c r="E305" s="22" t="s">
        <v>286</v>
      </c>
      <c r="F305" s="23" t="s">
        <v>91</v>
      </c>
      <c r="G305" s="24">
        <v>1</v>
      </c>
      <c r="H305" s="25"/>
      <c r="I305" s="25">
        <f>ROUND(ROUND(H305,2)*ROUND(G305,3),2)</f>
        <v>0</v>
      </c>
      <c r="O305">
        <f>(I305*21)/100</f>
        <v>0</v>
      </c>
      <c r="P305" t="s">
        <v>21</v>
      </c>
    </row>
    <row r="306" spans="1:16" x14ac:dyDescent="0.2">
      <c r="A306" s="26" t="s">
        <v>48</v>
      </c>
      <c r="E306" s="27" t="s">
        <v>45</v>
      </c>
    </row>
    <row r="307" spans="1:16" x14ac:dyDescent="0.2">
      <c r="A307" s="28" t="s">
        <v>50</v>
      </c>
      <c r="E307" s="29" t="s">
        <v>51</v>
      </c>
    </row>
    <row r="308" spans="1:16" x14ac:dyDescent="0.2">
      <c r="A308" t="s">
        <v>52</v>
      </c>
      <c r="E308" s="27" t="s">
        <v>53</v>
      </c>
    </row>
    <row r="309" spans="1:16" x14ac:dyDescent="0.2">
      <c r="A309" s="17" t="s">
        <v>43</v>
      </c>
      <c r="B309" s="21" t="s">
        <v>287</v>
      </c>
      <c r="C309" s="21" t="s">
        <v>288</v>
      </c>
      <c r="D309" s="17" t="s">
        <v>45</v>
      </c>
      <c r="E309" s="22" t="s">
        <v>289</v>
      </c>
      <c r="F309" s="23" t="s">
        <v>91</v>
      </c>
      <c r="G309" s="24">
        <v>1</v>
      </c>
      <c r="H309" s="25"/>
      <c r="I309" s="25">
        <f>ROUND(ROUND(H309,2)*ROUND(G309,3),2)</f>
        <v>0</v>
      </c>
      <c r="O309">
        <f>(I309*21)/100</f>
        <v>0</v>
      </c>
      <c r="P309" t="s">
        <v>21</v>
      </c>
    </row>
    <row r="310" spans="1:16" x14ac:dyDescent="0.2">
      <c r="A310" s="26" t="s">
        <v>48</v>
      </c>
      <c r="E310" s="27" t="s">
        <v>290</v>
      </c>
    </row>
    <row r="311" spans="1:16" x14ac:dyDescent="0.2">
      <c r="A311" s="28" t="s">
        <v>50</v>
      </c>
      <c r="E311" s="29" t="s">
        <v>51</v>
      </c>
    </row>
    <row r="312" spans="1:16" x14ac:dyDescent="0.2">
      <c r="A312" t="s">
        <v>52</v>
      </c>
      <c r="E312" s="27" t="s">
        <v>53</v>
      </c>
    </row>
    <row r="313" spans="1:16" x14ac:dyDescent="0.2">
      <c r="A313" s="17" t="s">
        <v>43</v>
      </c>
      <c r="B313" s="21" t="s">
        <v>291</v>
      </c>
      <c r="C313" s="21" t="s">
        <v>292</v>
      </c>
      <c r="D313" s="17" t="s">
        <v>45</v>
      </c>
      <c r="E313" s="22" t="s">
        <v>293</v>
      </c>
      <c r="F313" s="23" t="s">
        <v>91</v>
      </c>
      <c r="G313" s="24">
        <v>1</v>
      </c>
      <c r="H313" s="25"/>
      <c r="I313" s="25">
        <f>ROUND(ROUND(H313,2)*ROUND(G313,3),2)</f>
        <v>0</v>
      </c>
      <c r="O313">
        <f>(I313*21)/100</f>
        <v>0</v>
      </c>
      <c r="P313" t="s">
        <v>21</v>
      </c>
    </row>
    <row r="314" spans="1:16" x14ac:dyDescent="0.2">
      <c r="A314" s="26" t="s">
        <v>48</v>
      </c>
      <c r="E314" s="27" t="s">
        <v>290</v>
      </c>
    </row>
    <row r="315" spans="1:16" x14ac:dyDescent="0.2">
      <c r="A315" s="28" t="s">
        <v>50</v>
      </c>
      <c r="E315" s="29" t="s">
        <v>51</v>
      </c>
    </row>
    <row r="316" spans="1:16" x14ac:dyDescent="0.2">
      <c r="A316" t="s">
        <v>52</v>
      </c>
      <c r="E316" s="27" t="s">
        <v>53</v>
      </c>
    </row>
    <row r="317" spans="1:16" x14ac:dyDescent="0.2">
      <c r="A317" s="17" t="s">
        <v>43</v>
      </c>
      <c r="B317" s="21" t="s">
        <v>294</v>
      </c>
      <c r="C317" s="21" t="s">
        <v>295</v>
      </c>
      <c r="D317" s="17" t="s">
        <v>45</v>
      </c>
      <c r="E317" s="22" t="s">
        <v>296</v>
      </c>
      <c r="F317" s="23" t="s">
        <v>91</v>
      </c>
      <c r="G317" s="24">
        <v>1</v>
      </c>
      <c r="H317" s="25"/>
      <c r="I317" s="25">
        <f>ROUND(ROUND(H317,2)*ROUND(G317,3),2)</f>
        <v>0</v>
      </c>
      <c r="O317">
        <f>(I317*21)/100</f>
        <v>0</v>
      </c>
      <c r="P317" t="s">
        <v>21</v>
      </c>
    </row>
    <row r="318" spans="1:16" x14ac:dyDescent="0.2">
      <c r="A318" s="26" t="s">
        <v>48</v>
      </c>
      <c r="E318" s="27" t="s">
        <v>45</v>
      </c>
    </row>
    <row r="319" spans="1:16" x14ac:dyDescent="0.2">
      <c r="A319" s="28" t="s">
        <v>50</v>
      </c>
      <c r="E319" s="29" t="s">
        <v>51</v>
      </c>
    </row>
    <row r="320" spans="1:16" x14ac:dyDescent="0.2">
      <c r="A320" t="s">
        <v>52</v>
      </c>
      <c r="E320" s="27" t="s">
        <v>53</v>
      </c>
    </row>
    <row r="321" spans="1:16" x14ac:dyDescent="0.2">
      <c r="A321" s="17" t="s">
        <v>43</v>
      </c>
      <c r="B321" s="21" t="s">
        <v>297</v>
      </c>
      <c r="C321" s="21" t="s">
        <v>298</v>
      </c>
      <c r="D321" s="17" t="s">
        <v>45</v>
      </c>
      <c r="E321" s="22" t="s">
        <v>299</v>
      </c>
      <c r="F321" s="23" t="s">
        <v>270</v>
      </c>
      <c r="G321" s="24">
        <v>1</v>
      </c>
      <c r="H321" s="25"/>
      <c r="I321" s="25">
        <f>ROUND(ROUND(H321,2)*ROUND(G321,3),2)</f>
        <v>0</v>
      </c>
      <c r="O321">
        <f>(I321*21)/100</f>
        <v>0</v>
      </c>
      <c r="P321" t="s">
        <v>21</v>
      </c>
    </row>
    <row r="322" spans="1:16" x14ac:dyDescent="0.2">
      <c r="A322" s="26" t="s">
        <v>48</v>
      </c>
      <c r="E322" s="27" t="s">
        <v>45</v>
      </c>
    </row>
    <row r="323" spans="1:16" x14ac:dyDescent="0.2">
      <c r="A323" s="28" t="s">
        <v>50</v>
      </c>
      <c r="E323" s="29" t="s">
        <v>51</v>
      </c>
    </row>
    <row r="324" spans="1:16" x14ac:dyDescent="0.2">
      <c r="A324" t="s">
        <v>52</v>
      </c>
      <c r="E324" s="27" t="s">
        <v>53</v>
      </c>
    </row>
    <row r="325" spans="1:16" x14ac:dyDescent="0.2">
      <c r="A325" s="17" t="s">
        <v>43</v>
      </c>
      <c r="B325" s="21" t="s">
        <v>300</v>
      </c>
      <c r="C325" s="21" t="s">
        <v>301</v>
      </c>
      <c r="D325" s="17" t="s">
        <v>45</v>
      </c>
      <c r="E325" s="22" t="s">
        <v>302</v>
      </c>
      <c r="F325" s="23" t="s">
        <v>91</v>
      </c>
      <c r="G325" s="24">
        <v>1</v>
      </c>
      <c r="H325" s="25"/>
      <c r="I325" s="25">
        <f>ROUND(ROUND(H325,2)*ROUND(G325,3),2)</f>
        <v>0</v>
      </c>
      <c r="O325">
        <f>(I325*21)/100</f>
        <v>0</v>
      </c>
      <c r="P325" t="s">
        <v>21</v>
      </c>
    </row>
    <row r="326" spans="1:16" x14ac:dyDescent="0.2">
      <c r="A326" s="26" t="s">
        <v>48</v>
      </c>
      <c r="E326" s="27" t="s">
        <v>45</v>
      </c>
    </row>
    <row r="327" spans="1:16" x14ac:dyDescent="0.2">
      <c r="A327" s="28" t="s">
        <v>50</v>
      </c>
      <c r="E327" s="29" t="s">
        <v>51</v>
      </c>
    </row>
    <row r="328" spans="1:16" x14ac:dyDescent="0.2">
      <c r="A328" t="s">
        <v>52</v>
      </c>
      <c r="E328" s="27" t="s">
        <v>53</v>
      </c>
    </row>
    <row r="329" spans="1:16" x14ac:dyDescent="0.2">
      <c r="A329" s="17" t="s">
        <v>43</v>
      </c>
      <c r="B329" s="21" t="s">
        <v>303</v>
      </c>
      <c r="C329" s="21" t="s">
        <v>304</v>
      </c>
      <c r="D329" s="17" t="s">
        <v>45</v>
      </c>
      <c r="E329" s="22" t="s">
        <v>305</v>
      </c>
      <c r="F329" s="23" t="s">
        <v>91</v>
      </c>
      <c r="G329" s="24">
        <v>1</v>
      </c>
      <c r="H329" s="25"/>
      <c r="I329" s="25">
        <f>ROUND(ROUND(H329,2)*ROUND(G329,3),2)</f>
        <v>0</v>
      </c>
      <c r="O329">
        <f>(I329*21)/100</f>
        <v>0</v>
      </c>
      <c r="P329" t="s">
        <v>21</v>
      </c>
    </row>
    <row r="330" spans="1:16" x14ac:dyDescent="0.2">
      <c r="A330" s="26" t="s">
        <v>48</v>
      </c>
      <c r="E330" s="27" t="s">
        <v>45</v>
      </c>
    </row>
    <row r="331" spans="1:16" x14ac:dyDescent="0.2">
      <c r="A331" s="28" t="s">
        <v>50</v>
      </c>
      <c r="E331" s="29" t="s">
        <v>51</v>
      </c>
    </row>
    <row r="332" spans="1:16" x14ac:dyDescent="0.2">
      <c r="A332" t="s">
        <v>52</v>
      </c>
      <c r="E332" s="27" t="s">
        <v>53</v>
      </c>
    </row>
    <row r="333" spans="1:16" x14ac:dyDescent="0.2">
      <c r="A333" s="17" t="s">
        <v>43</v>
      </c>
      <c r="B333" s="21" t="s">
        <v>306</v>
      </c>
      <c r="C333" s="21" t="s">
        <v>307</v>
      </c>
      <c r="D333" s="17" t="s">
        <v>45</v>
      </c>
      <c r="E333" s="22" t="s">
        <v>308</v>
      </c>
      <c r="F333" s="23" t="s">
        <v>91</v>
      </c>
      <c r="G333" s="24">
        <v>1</v>
      </c>
      <c r="H333" s="25"/>
      <c r="I333" s="25">
        <f>ROUND(ROUND(H333,2)*ROUND(G333,3),2)</f>
        <v>0</v>
      </c>
      <c r="O333">
        <f>(I333*21)/100</f>
        <v>0</v>
      </c>
      <c r="P333" t="s">
        <v>21</v>
      </c>
    </row>
    <row r="334" spans="1:16" x14ac:dyDescent="0.2">
      <c r="A334" s="26" t="s">
        <v>48</v>
      </c>
      <c r="E334" s="27" t="s">
        <v>45</v>
      </c>
    </row>
    <row r="335" spans="1:16" x14ac:dyDescent="0.2">
      <c r="A335" s="28" t="s">
        <v>50</v>
      </c>
      <c r="E335" s="29" t="s">
        <v>51</v>
      </c>
    </row>
    <row r="336" spans="1:16" x14ac:dyDescent="0.2">
      <c r="A336" t="s">
        <v>52</v>
      </c>
      <c r="E336" s="27" t="s">
        <v>53</v>
      </c>
    </row>
    <row r="337" spans="1:16" x14ac:dyDescent="0.2">
      <c r="A337" s="17" t="s">
        <v>43</v>
      </c>
      <c r="B337" s="21" t="s">
        <v>309</v>
      </c>
      <c r="C337" s="21" t="s">
        <v>310</v>
      </c>
      <c r="D337" s="17" t="s">
        <v>45</v>
      </c>
      <c r="E337" s="22" t="s">
        <v>311</v>
      </c>
      <c r="F337" s="23" t="s">
        <v>91</v>
      </c>
      <c r="G337" s="24">
        <v>1</v>
      </c>
      <c r="H337" s="25"/>
      <c r="I337" s="25">
        <f>ROUND(ROUND(H337,2)*ROUND(G337,3),2)</f>
        <v>0</v>
      </c>
      <c r="O337">
        <f>(I337*21)/100</f>
        <v>0</v>
      </c>
      <c r="P337" t="s">
        <v>21</v>
      </c>
    </row>
    <row r="338" spans="1:16" x14ac:dyDescent="0.2">
      <c r="A338" s="26" t="s">
        <v>48</v>
      </c>
      <c r="E338" s="27" t="s">
        <v>45</v>
      </c>
    </row>
    <row r="339" spans="1:16" x14ac:dyDescent="0.2">
      <c r="A339" s="28" t="s">
        <v>50</v>
      </c>
      <c r="E339" s="29" t="s">
        <v>51</v>
      </c>
    </row>
    <row r="340" spans="1:16" x14ac:dyDescent="0.2">
      <c r="A340" t="s">
        <v>52</v>
      </c>
      <c r="E340" s="27" t="s">
        <v>53</v>
      </c>
    </row>
    <row r="341" spans="1:16" x14ac:dyDescent="0.2">
      <c r="A341" s="17" t="s">
        <v>43</v>
      </c>
      <c r="B341" s="21" t="s">
        <v>312</v>
      </c>
      <c r="C341" s="21" t="s">
        <v>313</v>
      </c>
      <c r="D341" s="17" t="s">
        <v>45</v>
      </c>
      <c r="E341" s="22" t="s">
        <v>314</v>
      </c>
      <c r="F341" s="23" t="s">
        <v>91</v>
      </c>
      <c r="G341" s="24">
        <v>3</v>
      </c>
      <c r="H341" s="25"/>
      <c r="I341" s="25">
        <f>ROUND(ROUND(H341,2)*ROUND(G341,3),2)</f>
        <v>0</v>
      </c>
      <c r="O341">
        <f>(I341*21)/100</f>
        <v>0</v>
      </c>
      <c r="P341" t="s">
        <v>21</v>
      </c>
    </row>
    <row r="342" spans="1:16" x14ac:dyDescent="0.2">
      <c r="A342" s="26" t="s">
        <v>48</v>
      </c>
      <c r="E342" s="27" t="s">
        <v>45</v>
      </c>
    </row>
    <row r="343" spans="1:16" x14ac:dyDescent="0.2">
      <c r="A343" s="28" t="s">
        <v>50</v>
      </c>
      <c r="E343" s="29" t="s">
        <v>51</v>
      </c>
    </row>
    <row r="344" spans="1:16" x14ac:dyDescent="0.2">
      <c r="A344" t="s">
        <v>52</v>
      </c>
      <c r="E344" s="27" t="s">
        <v>53</v>
      </c>
    </row>
    <row r="345" spans="1:16" ht="25.5" x14ac:dyDescent="0.2">
      <c r="A345" s="17" t="s">
        <v>43</v>
      </c>
      <c r="B345" s="21" t="s">
        <v>315</v>
      </c>
      <c r="C345" s="21" t="s">
        <v>316</v>
      </c>
      <c r="D345" s="17" t="s">
        <v>45</v>
      </c>
      <c r="E345" s="22" t="s">
        <v>317</v>
      </c>
      <c r="F345" s="23" t="s">
        <v>91</v>
      </c>
      <c r="G345" s="24">
        <v>1</v>
      </c>
      <c r="H345" s="25"/>
      <c r="I345" s="25">
        <f>ROUND(ROUND(H345,2)*ROUND(G345,3),2)</f>
        <v>0</v>
      </c>
      <c r="O345">
        <f>(I345*21)/100</f>
        <v>0</v>
      </c>
      <c r="P345" t="s">
        <v>21</v>
      </c>
    </row>
    <row r="346" spans="1:16" x14ac:dyDescent="0.2">
      <c r="A346" s="26" t="s">
        <v>48</v>
      </c>
      <c r="E346" s="27" t="s">
        <v>45</v>
      </c>
    </row>
    <row r="347" spans="1:16" x14ac:dyDescent="0.2">
      <c r="A347" s="28" t="s">
        <v>50</v>
      </c>
      <c r="E347" s="29" t="s">
        <v>51</v>
      </c>
    </row>
    <row r="348" spans="1:16" x14ac:dyDescent="0.2">
      <c r="A348" t="s">
        <v>52</v>
      </c>
      <c r="E348" s="27" t="s">
        <v>53</v>
      </c>
    </row>
    <row r="349" spans="1:16" x14ac:dyDescent="0.2">
      <c r="A349" s="17" t="s">
        <v>43</v>
      </c>
      <c r="B349" s="21" t="s">
        <v>318</v>
      </c>
      <c r="C349" s="21" t="s">
        <v>319</v>
      </c>
      <c r="D349" s="17" t="s">
        <v>45</v>
      </c>
      <c r="E349" s="22" t="s">
        <v>320</v>
      </c>
      <c r="F349" s="23" t="s">
        <v>91</v>
      </c>
      <c r="G349" s="24">
        <v>1</v>
      </c>
      <c r="H349" s="25"/>
      <c r="I349" s="25">
        <f>ROUND(ROUND(H349,2)*ROUND(G349,3),2)</f>
        <v>0</v>
      </c>
      <c r="O349">
        <f>(I349*21)/100</f>
        <v>0</v>
      </c>
      <c r="P349" t="s">
        <v>21</v>
      </c>
    </row>
    <row r="350" spans="1:16" x14ac:dyDescent="0.2">
      <c r="A350" s="26" t="s">
        <v>48</v>
      </c>
      <c r="E350" s="27" t="s">
        <v>45</v>
      </c>
    </row>
    <row r="351" spans="1:16" x14ac:dyDescent="0.2">
      <c r="A351" s="28" t="s">
        <v>50</v>
      </c>
      <c r="E351" s="29" t="s">
        <v>51</v>
      </c>
    </row>
    <row r="352" spans="1:16" x14ac:dyDescent="0.2">
      <c r="A352" t="s">
        <v>52</v>
      </c>
      <c r="E352" s="27" t="s">
        <v>53</v>
      </c>
    </row>
    <row r="353" spans="1:16" ht="25.5" x14ac:dyDescent="0.2">
      <c r="A353" s="17" t="s">
        <v>43</v>
      </c>
      <c r="B353" s="21" t="s">
        <v>321</v>
      </c>
      <c r="C353" s="21" t="s">
        <v>322</v>
      </c>
      <c r="D353" s="17" t="s">
        <v>45</v>
      </c>
      <c r="E353" s="22" t="s">
        <v>323</v>
      </c>
      <c r="F353" s="23" t="s">
        <v>91</v>
      </c>
      <c r="G353" s="24">
        <v>1</v>
      </c>
      <c r="H353" s="25"/>
      <c r="I353" s="25">
        <f>ROUND(ROUND(H353,2)*ROUND(G353,3),2)</f>
        <v>0</v>
      </c>
      <c r="O353">
        <f>(I353*21)/100</f>
        <v>0</v>
      </c>
      <c r="P353" t="s">
        <v>21</v>
      </c>
    </row>
    <row r="354" spans="1:16" x14ac:dyDescent="0.2">
      <c r="A354" s="26" t="s">
        <v>48</v>
      </c>
      <c r="E354" s="27" t="s">
        <v>45</v>
      </c>
    </row>
    <row r="355" spans="1:16" x14ac:dyDescent="0.2">
      <c r="A355" s="28" t="s">
        <v>50</v>
      </c>
      <c r="E355" s="29" t="s">
        <v>51</v>
      </c>
    </row>
    <row r="356" spans="1:16" x14ac:dyDescent="0.2">
      <c r="A356" t="s">
        <v>52</v>
      </c>
      <c r="E356" s="27" t="s">
        <v>53</v>
      </c>
    </row>
    <row r="357" spans="1:16" x14ac:dyDescent="0.2">
      <c r="A357" s="17" t="s">
        <v>43</v>
      </c>
      <c r="B357" s="21" t="s">
        <v>324</v>
      </c>
      <c r="C357" s="21" t="s">
        <v>325</v>
      </c>
      <c r="D357" s="17" t="s">
        <v>45</v>
      </c>
      <c r="E357" s="22" t="s">
        <v>326</v>
      </c>
      <c r="F357" s="23" t="s">
        <v>91</v>
      </c>
      <c r="G357" s="24">
        <v>1</v>
      </c>
      <c r="H357" s="25"/>
      <c r="I357" s="25">
        <f>ROUND(ROUND(H357,2)*ROUND(G357,3),2)</f>
        <v>0</v>
      </c>
      <c r="O357">
        <f>(I357*21)/100</f>
        <v>0</v>
      </c>
      <c r="P357" t="s">
        <v>21</v>
      </c>
    </row>
    <row r="358" spans="1:16" x14ac:dyDescent="0.2">
      <c r="A358" s="26" t="s">
        <v>48</v>
      </c>
      <c r="E358" s="27" t="s">
        <v>45</v>
      </c>
    </row>
    <row r="359" spans="1:16" x14ac:dyDescent="0.2">
      <c r="A359" s="28" t="s">
        <v>50</v>
      </c>
      <c r="E359" s="29" t="s">
        <v>51</v>
      </c>
    </row>
    <row r="360" spans="1:16" x14ac:dyDescent="0.2">
      <c r="A360" t="s">
        <v>52</v>
      </c>
      <c r="E360" s="27" t="s">
        <v>53</v>
      </c>
    </row>
    <row r="361" spans="1:16" x14ac:dyDescent="0.2">
      <c r="A361" s="17" t="s">
        <v>43</v>
      </c>
      <c r="B361" s="21" t="s">
        <v>327</v>
      </c>
      <c r="C361" s="21" t="s">
        <v>328</v>
      </c>
      <c r="D361" s="17" t="s">
        <v>45</v>
      </c>
      <c r="E361" s="22" t="s">
        <v>329</v>
      </c>
      <c r="F361" s="23" t="s">
        <v>91</v>
      </c>
      <c r="G361" s="24">
        <v>1</v>
      </c>
      <c r="H361" s="25"/>
      <c r="I361" s="25">
        <f>ROUND(ROUND(H361,2)*ROUND(G361,3),2)</f>
        <v>0</v>
      </c>
      <c r="O361">
        <f>(I361*21)/100</f>
        <v>0</v>
      </c>
      <c r="P361" t="s">
        <v>21</v>
      </c>
    </row>
    <row r="362" spans="1:16" x14ac:dyDescent="0.2">
      <c r="A362" s="26" t="s">
        <v>48</v>
      </c>
      <c r="E362" s="27" t="s">
        <v>45</v>
      </c>
    </row>
    <row r="363" spans="1:16" x14ac:dyDescent="0.2">
      <c r="A363" s="28" t="s">
        <v>50</v>
      </c>
      <c r="E363" s="29" t="s">
        <v>51</v>
      </c>
    </row>
    <row r="364" spans="1:16" x14ac:dyDescent="0.2">
      <c r="A364" t="s">
        <v>52</v>
      </c>
      <c r="E364" s="27" t="s">
        <v>53</v>
      </c>
    </row>
    <row r="365" spans="1:16" ht="25.5" x14ac:dyDescent="0.2">
      <c r="A365" s="17" t="s">
        <v>43</v>
      </c>
      <c r="B365" s="21" t="s">
        <v>330</v>
      </c>
      <c r="C365" s="21" t="s">
        <v>331</v>
      </c>
      <c r="D365" s="17" t="s">
        <v>45</v>
      </c>
      <c r="E365" s="22" t="s">
        <v>332</v>
      </c>
      <c r="F365" s="23" t="s">
        <v>91</v>
      </c>
      <c r="G365" s="24">
        <v>1</v>
      </c>
      <c r="H365" s="25"/>
      <c r="I365" s="25">
        <f>ROUND(ROUND(H365,2)*ROUND(G365,3),2)</f>
        <v>0</v>
      </c>
      <c r="O365">
        <f>(I365*21)/100</f>
        <v>0</v>
      </c>
      <c r="P365" t="s">
        <v>21</v>
      </c>
    </row>
    <row r="366" spans="1:16" x14ac:dyDescent="0.2">
      <c r="A366" s="26" t="s">
        <v>48</v>
      </c>
      <c r="E366" s="27" t="s">
        <v>45</v>
      </c>
    </row>
    <row r="367" spans="1:16" x14ac:dyDescent="0.2">
      <c r="A367" s="28" t="s">
        <v>50</v>
      </c>
      <c r="E367" s="29" t="s">
        <v>51</v>
      </c>
    </row>
    <row r="368" spans="1:16" x14ac:dyDescent="0.2">
      <c r="A368" t="s">
        <v>52</v>
      </c>
      <c r="E368" s="27" t="s">
        <v>53</v>
      </c>
    </row>
    <row r="369" spans="1:16" ht="25.5" x14ac:dyDescent="0.2">
      <c r="A369" s="17" t="s">
        <v>43</v>
      </c>
      <c r="B369" s="21" t="s">
        <v>333</v>
      </c>
      <c r="C369" s="21" t="s">
        <v>334</v>
      </c>
      <c r="D369" s="17" t="s">
        <v>45</v>
      </c>
      <c r="E369" s="22" t="s">
        <v>335</v>
      </c>
      <c r="F369" s="23" t="s">
        <v>91</v>
      </c>
      <c r="G369" s="24">
        <v>1</v>
      </c>
      <c r="H369" s="25"/>
      <c r="I369" s="25">
        <f>ROUND(ROUND(H369,2)*ROUND(G369,3),2)</f>
        <v>0</v>
      </c>
      <c r="O369">
        <f>(I369*21)/100</f>
        <v>0</v>
      </c>
      <c r="P369" t="s">
        <v>21</v>
      </c>
    </row>
    <row r="370" spans="1:16" x14ac:dyDescent="0.2">
      <c r="A370" s="26" t="s">
        <v>48</v>
      </c>
      <c r="E370" s="27" t="s">
        <v>45</v>
      </c>
    </row>
    <row r="371" spans="1:16" x14ac:dyDescent="0.2">
      <c r="A371" s="28" t="s">
        <v>50</v>
      </c>
      <c r="E371" s="29" t="s">
        <v>51</v>
      </c>
    </row>
    <row r="372" spans="1:16" x14ac:dyDescent="0.2">
      <c r="A372" t="s">
        <v>52</v>
      </c>
      <c r="E372" s="27" t="s">
        <v>53</v>
      </c>
    </row>
    <row r="373" spans="1:16" ht="25.5" x14ac:dyDescent="0.2">
      <c r="A373" s="17" t="s">
        <v>43</v>
      </c>
      <c r="B373" s="21" t="s">
        <v>336</v>
      </c>
      <c r="C373" s="21" t="s">
        <v>337</v>
      </c>
      <c r="D373" s="17" t="s">
        <v>45</v>
      </c>
      <c r="E373" s="22" t="s">
        <v>338</v>
      </c>
      <c r="F373" s="23" t="s">
        <v>91</v>
      </c>
      <c r="G373" s="24">
        <v>1</v>
      </c>
      <c r="H373" s="25"/>
      <c r="I373" s="25">
        <f>ROUND(ROUND(H373,2)*ROUND(G373,3),2)</f>
        <v>0</v>
      </c>
      <c r="O373">
        <f>(I373*21)/100</f>
        <v>0</v>
      </c>
      <c r="P373" t="s">
        <v>21</v>
      </c>
    </row>
    <row r="374" spans="1:16" x14ac:dyDescent="0.2">
      <c r="A374" s="26" t="s">
        <v>48</v>
      </c>
      <c r="E374" s="27" t="s">
        <v>45</v>
      </c>
    </row>
    <row r="375" spans="1:16" x14ac:dyDescent="0.2">
      <c r="A375" s="28" t="s">
        <v>50</v>
      </c>
      <c r="E375" s="29" t="s">
        <v>51</v>
      </c>
    </row>
    <row r="376" spans="1:16" x14ac:dyDescent="0.2">
      <c r="A376" t="s">
        <v>52</v>
      </c>
      <c r="E376" s="27" t="s">
        <v>53</v>
      </c>
    </row>
    <row r="377" spans="1:16" ht="25.5" x14ac:dyDescent="0.2">
      <c r="A377" s="17" t="s">
        <v>43</v>
      </c>
      <c r="B377" s="21" t="s">
        <v>339</v>
      </c>
      <c r="C377" s="21" t="s">
        <v>340</v>
      </c>
      <c r="D377" s="17" t="s">
        <v>45</v>
      </c>
      <c r="E377" s="22" t="s">
        <v>341</v>
      </c>
      <c r="F377" s="23" t="s">
        <v>91</v>
      </c>
      <c r="G377" s="24">
        <v>1</v>
      </c>
      <c r="H377" s="25"/>
      <c r="I377" s="25">
        <f>ROUND(ROUND(H377,2)*ROUND(G377,3),2)</f>
        <v>0</v>
      </c>
      <c r="O377">
        <f>(I377*21)/100</f>
        <v>0</v>
      </c>
      <c r="P377" t="s">
        <v>21</v>
      </c>
    </row>
    <row r="378" spans="1:16" x14ac:dyDescent="0.2">
      <c r="A378" s="26" t="s">
        <v>48</v>
      </c>
      <c r="E378" s="27" t="s">
        <v>45</v>
      </c>
    </row>
    <row r="379" spans="1:16" x14ac:dyDescent="0.2">
      <c r="A379" s="28" t="s">
        <v>50</v>
      </c>
      <c r="E379" s="29" t="s">
        <v>51</v>
      </c>
    </row>
    <row r="380" spans="1:16" x14ac:dyDescent="0.2">
      <c r="A380" t="s">
        <v>52</v>
      </c>
      <c r="E380" s="27" t="s">
        <v>53</v>
      </c>
    </row>
    <row r="381" spans="1:16" ht="25.5" x14ac:dyDescent="0.2">
      <c r="A381" s="17" t="s">
        <v>43</v>
      </c>
      <c r="B381" s="21" t="s">
        <v>342</v>
      </c>
      <c r="C381" s="21" t="s">
        <v>343</v>
      </c>
      <c r="D381" s="17" t="s">
        <v>45</v>
      </c>
      <c r="E381" s="22" t="s">
        <v>344</v>
      </c>
      <c r="F381" s="23" t="s">
        <v>91</v>
      </c>
      <c r="G381" s="24">
        <v>2</v>
      </c>
      <c r="H381" s="25"/>
      <c r="I381" s="25">
        <f>ROUND(ROUND(H381,2)*ROUND(G381,3),2)</f>
        <v>0</v>
      </c>
      <c r="O381">
        <f>(I381*21)/100</f>
        <v>0</v>
      </c>
      <c r="P381" t="s">
        <v>21</v>
      </c>
    </row>
    <row r="382" spans="1:16" x14ac:dyDescent="0.2">
      <c r="A382" s="26" t="s">
        <v>48</v>
      </c>
      <c r="E382" s="27" t="s">
        <v>45</v>
      </c>
    </row>
    <row r="383" spans="1:16" x14ac:dyDescent="0.2">
      <c r="A383" s="28" t="s">
        <v>50</v>
      </c>
      <c r="E383" s="29" t="s">
        <v>51</v>
      </c>
    </row>
    <row r="384" spans="1:16" x14ac:dyDescent="0.2">
      <c r="A384" t="s">
        <v>52</v>
      </c>
      <c r="E384" s="27" t="s">
        <v>53</v>
      </c>
    </row>
    <row r="385" spans="1:16" x14ac:dyDescent="0.2">
      <c r="A385" s="17" t="s">
        <v>43</v>
      </c>
      <c r="B385" s="21" t="s">
        <v>345</v>
      </c>
      <c r="C385" s="21" t="s">
        <v>346</v>
      </c>
      <c r="D385" s="17" t="s">
        <v>45</v>
      </c>
      <c r="E385" s="22" t="s">
        <v>347</v>
      </c>
      <c r="F385" s="23" t="s">
        <v>91</v>
      </c>
      <c r="G385" s="24">
        <v>1</v>
      </c>
      <c r="H385" s="25"/>
      <c r="I385" s="25">
        <f>ROUND(ROUND(H385,2)*ROUND(G385,3),2)</f>
        <v>0</v>
      </c>
      <c r="O385">
        <f>(I385*21)/100</f>
        <v>0</v>
      </c>
      <c r="P385" t="s">
        <v>21</v>
      </c>
    </row>
    <row r="386" spans="1:16" x14ac:dyDescent="0.2">
      <c r="A386" s="26" t="s">
        <v>48</v>
      </c>
      <c r="E386" s="27" t="s">
        <v>45</v>
      </c>
    </row>
    <row r="387" spans="1:16" x14ac:dyDescent="0.2">
      <c r="A387" s="28" t="s">
        <v>50</v>
      </c>
      <c r="E387" s="29" t="s">
        <v>51</v>
      </c>
    </row>
    <row r="388" spans="1:16" x14ac:dyDescent="0.2">
      <c r="A388" t="s">
        <v>52</v>
      </c>
      <c r="E388" s="27" t="s">
        <v>53</v>
      </c>
    </row>
    <row r="389" spans="1:16" ht="25.5" x14ac:dyDescent="0.2">
      <c r="A389" s="17" t="s">
        <v>43</v>
      </c>
      <c r="B389" s="21" t="s">
        <v>348</v>
      </c>
      <c r="C389" s="21" t="s">
        <v>349</v>
      </c>
      <c r="D389" s="17" t="s">
        <v>45</v>
      </c>
      <c r="E389" s="22" t="s">
        <v>350</v>
      </c>
      <c r="F389" s="23" t="s">
        <v>91</v>
      </c>
      <c r="G389" s="24">
        <v>3</v>
      </c>
      <c r="H389" s="25"/>
      <c r="I389" s="25">
        <f>ROUND(ROUND(H389,2)*ROUND(G389,3),2)</f>
        <v>0</v>
      </c>
      <c r="O389">
        <f>(I389*21)/100</f>
        <v>0</v>
      </c>
      <c r="P389" t="s">
        <v>21</v>
      </c>
    </row>
    <row r="390" spans="1:16" x14ac:dyDescent="0.2">
      <c r="A390" s="26" t="s">
        <v>48</v>
      </c>
      <c r="E390" s="27" t="s">
        <v>351</v>
      </c>
    </row>
    <row r="391" spans="1:16" x14ac:dyDescent="0.2">
      <c r="A391" s="28" t="s">
        <v>50</v>
      </c>
      <c r="E391" s="29" t="s">
        <v>51</v>
      </c>
    </row>
    <row r="392" spans="1:16" x14ac:dyDescent="0.2">
      <c r="A392" t="s">
        <v>52</v>
      </c>
      <c r="E392" s="27" t="s">
        <v>53</v>
      </c>
    </row>
    <row r="393" spans="1:16" ht="38.25" x14ac:dyDescent="0.2">
      <c r="A393" s="17" t="s">
        <v>43</v>
      </c>
      <c r="B393" s="21" t="s">
        <v>352</v>
      </c>
      <c r="C393" s="21" t="s">
        <v>353</v>
      </c>
      <c r="D393" s="17" t="s">
        <v>45</v>
      </c>
      <c r="E393" s="22" t="s">
        <v>354</v>
      </c>
      <c r="F393" s="23" t="s">
        <v>355</v>
      </c>
      <c r="G393" s="24">
        <v>8.1</v>
      </c>
      <c r="H393" s="25">
        <v>0</v>
      </c>
      <c r="I393" s="25">
        <f>ROUND(ROUND(H393,2)*ROUND(G393,3),2)</f>
        <v>0</v>
      </c>
      <c r="O393">
        <f>(I393*21)/100</f>
        <v>0</v>
      </c>
      <c r="P393" t="s">
        <v>21</v>
      </c>
    </row>
    <row r="394" spans="1:16" ht="25.5" x14ac:dyDescent="0.2">
      <c r="A394" s="26" t="s">
        <v>48</v>
      </c>
      <c r="E394" s="27" t="s">
        <v>356</v>
      </c>
    </row>
    <row r="395" spans="1:16" x14ac:dyDescent="0.2">
      <c r="A395" s="28" t="s">
        <v>50</v>
      </c>
      <c r="E395" s="29" t="s">
        <v>45</v>
      </c>
    </row>
    <row r="396" spans="1:16" ht="153" x14ac:dyDescent="0.2">
      <c r="A396" t="s">
        <v>52</v>
      </c>
      <c r="E396" s="27" t="s">
        <v>357</v>
      </c>
    </row>
    <row r="397" spans="1:16" ht="25.5" x14ac:dyDescent="0.2">
      <c r="A397" s="17" t="s">
        <v>43</v>
      </c>
      <c r="B397" s="21" t="s">
        <v>358</v>
      </c>
      <c r="C397" s="21" t="s">
        <v>359</v>
      </c>
      <c r="D397" s="17" t="s">
        <v>45</v>
      </c>
      <c r="E397" s="22" t="s">
        <v>360</v>
      </c>
      <c r="F397" s="23" t="s">
        <v>84</v>
      </c>
      <c r="G397" s="24">
        <v>115</v>
      </c>
      <c r="H397" s="25"/>
      <c r="I397" s="25">
        <f>ROUND(ROUND(H397,2)*ROUND(G397,3),2)</f>
        <v>0</v>
      </c>
      <c r="O397">
        <f>(I397*21)/100</f>
        <v>0</v>
      </c>
      <c r="P397" t="s">
        <v>21</v>
      </c>
    </row>
    <row r="398" spans="1:16" x14ac:dyDescent="0.2">
      <c r="A398" s="26" t="s">
        <v>48</v>
      </c>
      <c r="E398" s="27" t="s">
        <v>45</v>
      </c>
    </row>
    <row r="399" spans="1:16" x14ac:dyDescent="0.2">
      <c r="A399" s="28" t="s">
        <v>50</v>
      </c>
      <c r="E399" s="29" t="s">
        <v>51</v>
      </c>
    </row>
    <row r="400" spans="1:16" x14ac:dyDescent="0.2">
      <c r="A400" t="s">
        <v>52</v>
      </c>
      <c r="E400" s="27" t="s">
        <v>53</v>
      </c>
    </row>
    <row r="401" spans="1:16" x14ac:dyDescent="0.2">
      <c r="A401" s="17" t="s">
        <v>43</v>
      </c>
      <c r="B401" s="21" t="s">
        <v>361</v>
      </c>
      <c r="C401" s="21" t="s">
        <v>362</v>
      </c>
      <c r="D401" s="17" t="s">
        <v>45</v>
      </c>
      <c r="E401" s="22" t="s">
        <v>363</v>
      </c>
      <c r="F401" s="23" t="s">
        <v>84</v>
      </c>
      <c r="G401" s="24">
        <v>25</v>
      </c>
      <c r="H401" s="25"/>
      <c r="I401" s="25">
        <f>ROUND(ROUND(H401,2)*ROUND(G401,3),2)</f>
        <v>0</v>
      </c>
      <c r="O401">
        <f>(I401*21)/100</f>
        <v>0</v>
      </c>
      <c r="P401" t="s">
        <v>21</v>
      </c>
    </row>
    <row r="402" spans="1:16" x14ac:dyDescent="0.2">
      <c r="A402" s="26" t="s">
        <v>48</v>
      </c>
      <c r="E402" s="27" t="s">
        <v>45</v>
      </c>
    </row>
    <row r="403" spans="1:16" x14ac:dyDescent="0.2">
      <c r="A403" s="28" t="s">
        <v>50</v>
      </c>
      <c r="E403" s="29" t="s">
        <v>51</v>
      </c>
    </row>
    <row r="404" spans="1:16" x14ac:dyDescent="0.2">
      <c r="A404" t="s">
        <v>52</v>
      </c>
      <c r="E404" s="27" t="s">
        <v>53</v>
      </c>
    </row>
    <row r="405" spans="1:16" x14ac:dyDescent="0.2">
      <c r="A405" s="17" t="s">
        <v>43</v>
      </c>
      <c r="B405" s="21" t="s">
        <v>364</v>
      </c>
      <c r="C405" s="21" t="s">
        <v>365</v>
      </c>
      <c r="D405" s="17" t="s">
        <v>45</v>
      </c>
      <c r="E405" s="22" t="s">
        <v>366</v>
      </c>
      <c r="F405" s="23" t="s">
        <v>84</v>
      </c>
      <c r="G405" s="24">
        <v>399</v>
      </c>
      <c r="H405" s="25"/>
      <c r="I405" s="25">
        <f>ROUND(ROUND(H405,2)*ROUND(G405,3),2)</f>
        <v>0</v>
      </c>
      <c r="O405">
        <f>(I405*21)/100</f>
        <v>0</v>
      </c>
      <c r="P405" t="s">
        <v>21</v>
      </c>
    </row>
    <row r="406" spans="1:16" x14ac:dyDescent="0.2">
      <c r="A406" s="26" t="s">
        <v>48</v>
      </c>
      <c r="E406" s="27" t="s">
        <v>45</v>
      </c>
    </row>
    <row r="407" spans="1:16" x14ac:dyDescent="0.2">
      <c r="A407" s="28" t="s">
        <v>50</v>
      </c>
      <c r="E407" s="29" t="s">
        <v>51</v>
      </c>
    </row>
    <row r="408" spans="1:16" x14ac:dyDescent="0.2">
      <c r="A408" t="s">
        <v>52</v>
      </c>
      <c r="E408" s="27" t="s">
        <v>53</v>
      </c>
    </row>
    <row r="409" spans="1:16" x14ac:dyDescent="0.2">
      <c r="A409" s="17" t="s">
        <v>43</v>
      </c>
      <c r="B409" s="21" t="s">
        <v>367</v>
      </c>
      <c r="C409" s="21" t="s">
        <v>368</v>
      </c>
      <c r="D409" s="17" t="s">
        <v>45</v>
      </c>
      <c r="E409" s="22" t="s">
        <v>369</v>
      </c>
      <c r="F409" s="23" t="s">
        <v>91</v>
      </c>
      <c r="G409" s="24">
        <v>1</v>
      </c>
      <c r="H409" s="25"/>
      <c r="I409" s="25">
        <f>ROUND(ROUND(H409,2)*ROUND(G409,3),2)</f>
        <v>0</v>
      </c>
      <c r="O409">
        <f>(I409*21)/100</f>
        <v>0</v>
      </c>
      <c r="P409" t="s">
        <v>21</v>
      </c>
    </row>
    <row r="410" spans="1:16" x14ac:dyDescent="0.2">
      <c r="A410" s="26" t="s">
        <v>48</v>
      </c>
      <c r="E410" s="27" t="s">
        <v>45</v>
      </c>
    </row>
    <row r="411" spans="1:16" x14ac:dyDescent="0.2">
      <c r="A411" s="28" t="s">
        <v>50</v>
      </c>
      <c r="E411" s="29" t="s">
        <v>51</v>
      </c>
    </row>
    <row r="412" spans="1:16" x14ac:dyDescent="0.2">
      <c r="A412" t="s">
        <v>52</v>
      </c>
      <c r="E412" s="27" t="s">
        <v>53</v>
      </c>
    </row>
    <row r="413" spans="1:16" x14ac:dyDescent="0.2">
      <c r="A413" s="17" t="s">
        <v>43</v>
      </c>
      <c r="B413" s="21" t="s">
        <v>370</v>
      </c>
      <c r="C413" s="21" t="s">
        <v>371</v>
      </c>
      <c r="D413" s="17" t="s">
        <v>45</v>
      </c>
      <c r="E413" s="22" t="s">
        <v>372</v>
      </c>
      <c r="F413" s="23" t="s">
        <v>91</v>
      </c>
      <c r="G413" s="24">
        <v>1</v>
      </c>
      <c r="H413" s="25"/>
      <c r="I413" s="25">
        <f>ROUND(ROUND(H413,2)*ROUND(G413,3),2)</f>
        <v>0</v>
      </c>
      <c r="O413">
        <f>(I413*21)/100</f>
        <v>0</v>
      </c>
      <c r="P413" t="s">
        <v>21</v>
      </c>
    </row>
    <row r="414" spans="1:16" x14ac:dyDescent="0.2">
      <c r="A414" s="26" t="s">
        <v>48</v>
      </c>
      <c r="E414" s="27" t="s">
        <v>45</v>
      </c>
    </row>
    <row r="415" spans="1:16" x14ac:dyDescent="0.2">
      <c r="A415" s="28" t="s">
        <v>50</v>
      </c>
      <c r="E415" s="29" t="s">
        <v>51</v>
      </c>
    </row>
    <row r="416" spans="1:16" x14ac:dyDescent="0.2">
      <c r="A416" t="s">
        <v>52</v>
      </c>
      <c r="E416" s="27" t="s">
        <v>53</v>
      </c>
    </row>
    <row r="417" spans="1:16" x14ac:dyDescent="0.2">
      <c r="A417" s="17" t="s">
        <v>43</v>
      </c>
      <c r="B417" s="21" t="s">
        <v>373</v>
      </c>
      <c r="C417" s="21" t="s">
        <v>374</v>
      </c>
      <c r="D417" s="17" t="s">
        <v>45</v>
      </c>
      <c r="E417" s="22" t="s">
        <v>375</v>
      </c>
      <c r="F417" s="23" t="s">
        <v>91</v>
      </c>
      <c r="G417" s="24">
        <v>3</v>
      </c>
      <c r="H417" s="25"/>
      <c r="I417" s="25">
        <f>ROUND(ROUND(H417,2)*ROUND(G417,3),2)</f>
        <v>0</v>
      </c>
      <c r="O417">
        <f>(I417*21)/100</f>
        <v>0</v>
      </c>
      <c r="P417" t="s">
        <v>21</v>
      </c>
    </row>
    <row r="418" spans="1:16" x14ac:dyDescent="0.2">
      <c r="A418" s="26" t="s">
        <v>48</v>
      </c>
      <c r="E418" s="27" t="s">
        <v>45</v>
      </c>
    </row>
    <row r="419" spans="1:16" x14ac:dyDescent="0.2">
      <c r="A419" s="28" t="s">
        <v>50</v>
      </c>
      <c r="E419" s="29" t="s">
        <v>51</v>
      </c>
    </row>
    <row r="420" spans="1:16" x14ac:dyDescent="0.2">
      <c r="A420" t="s">
        <v>52</v>
      </c>
      <c r="E420" s="27" t="s">
        <v>53</v>
      </c>
    </row>
    <row r="421" spans="1:16" x14ac:dyDescent="0.2">
      <c r="A421" s="17" t="s">
        <v>43</v>
      </c>
      <c r="B421" s="21" t="s">
        <v>376</v>
      </c>
      <c r="C421" s="21" t="s">
        <v>377</v>
      </c>
      <c r="D421" s="17" t="s">
        <v>45</v>
      </c>
      <c r="E421" s="22" t="s">
        <v>378</v>
      </c>
      <c r="F421" s="23" t="s">
        <v>91</v>
      </c>
      <c r="G421" s="24">
        <v>4</v>
      </c>
      <c r="H421" s="25"/>
      <c r="I421" s="25">
        <f>ROUND(ROUND(H421,2)*ROUND(G421,3),2)</f>
        <v>0</v>
      </c>
      <c r="O421">
        <f>(I421*21)/100</f>
        <v>0</v>
      </c>
      <c r="P421" t="s">
        <v>21</v>
      </c>
    </row>
    <row r="422" spans="1:16" x14ac:dyDescent="0.2">
      <c r="A422" s="26" t="s">
        <v>48</v>
      </c>
      <c r="E422" s="27" t="s">
        <v>45</v>
      </c>
    </row>
    <row r="423" spans="1:16" x14ac:dyDescent="0.2">
      <c r="A423" s="28" t="s">
        <v>50</v>
      </c>
      <c r="E423" s="29" t="s">
        <v>51</v>
      </c>
    </row>
    <row r="424" spans="1:16" x14ac:dyDescent="0.2">
      <c r="A424" t="s">
        <v>52</v>
      </c>
      <c r="E424" s="27" t="s">
        <v>53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379</v>
      </c>
      <c r="I3" s="30">
        <f>0+I8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379</v>
      </c>
      <c r="D4" s="41"/>
      <c r="E4" s="13" t="s">
        <v>380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27</v>
      </c>
      <c r="D8" s="14"/>
      <c r="E8" s="19" t="s">
        <v>42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</f>
        <v>0</v>
      </c>
      <c r="R8">
        <f>0+O9+O13+O17+O21+O25+O29+O33+O37+O41+O45+O49+O53+O57+O61+O65+O69+O73+O77+O81+O85+O89+O93+O97+O101+O105+O109+O113+O117+O121+O125+O129+O133+O137+O141+O145+O149+O153+O157+O161+O165+O169+O173+O177+O181+O185+O189+O193+O197</f>
        <v>0</v>
      </c>
    </row>
    <row r="9" spans="1:18" x14ac:dyDescent="0.2">
      <c r="A9" s="17" t="s">
        <v>43</v>
      </c>
      <c r="B9" s="21" t="s">
        <v>27</v>
      </c>
      <c r="C9" s="21" t="s">
        <v>44</v>
      </c>
      <c r="D9" s="17" t="s">
        <v>45</v>
      </c>
      <c r="E9" s="22" t="s">
        <v>46</v>
      </c>
      <c r="F9" s="23" t="s">
        <v>47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ht="25.5" x14ac:dyDescent="0.2">
      <c r="A10" s="26" t="s">
        <v>48</v>
      </c>
      <c r="E10" s="27" t="s">
        <v>49</v>
      </c>
    </row>
    <row r="11" spans="1:18" x14ac:dyDescent="0.2">
      <c r="A11" s="28" t="s">
        <v>50</v>
      </c>
      <c r="E11" s="29" t="s">
        <v>51</v>
      </c>
    </row>
    <row r="12" spans="1:18" x14ac:dyDescent="0.2">
      <c r="A12" t="s">
        <v>52</v>
      </c>
      <c r="E12" s="27" t="s">
        <v>53</v>
      </c>
    </row>
    <row r="13" spans="1:18" x14ac:dyDescent="0.2">
      <c r="A13" s="17" t="s">
        <v>43</v>
      </c>
      <c r="B13" s="21" t="s">
        <v>21</v>
      </c>
      <c r="C13" s="21" t="s">
        <v>54</v>
      </c>
      <c r="D13" s="17" t="s">
        <v>45</v>
      </c>
      <c r="E13" s="22" t="s">
        <v>55</v>
      </c>
      <c r="F13" s="23" t="s">
        <v>47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21</v>
      </c>
    </row>
    <row r="14" spans="1:18" x14ac:dyDescent="0.2">
      <c r="A14" s="26" t="s">
        <v>48</v>
      </c>
      <c r="E14" s="27" t="s">
        <v>56</v>
      </c>
    </row>
    <row r="15" spans="1:18" x14ac:dyDescent="0.2">
      <c r="A15" s="28" t="s">
        <v>50</v>
      </c>
      <c r="E15" s="29" t="s">
        <v>51</v>
      </c>
    </row>
    <row r="16" spans="1:18" x14ac:dyDescent="0.2">
      <c r="A16" t="s">
        <v>52</v>
      </c>
      <c r="E16" s="27" t="s">
        <v>53</v>
      </c>
    </row>
    <row r="17" spans="1:16" x14ac:dyDescent="0.2">
      <c r="A17" s="17" t="s">
        <v>43</v>
      </c>
      <c r="B17" s="21" t="s">
        <v>20</v>
      </c>
      <c r="C17" s="21" t="s">
        <v>57</v>
      </c>
      <c r="D17" s="17" t="s">
        <v>45</v>
      </c>
      <c r="E17" s="22" t="s">
        <v>58</v>
      </c>
      <c r="F17" s="23" t="s">
        <v>47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21</v>
      </c>
    </row>
    <row r="18" spans="1:16" x14ac:dyDescent="0.2">
      <c r="A18" s="26" t="s">
        <v>48</v>
      </c>
      <c r="E18" s="27" t="s">
        <v>59</v>
      </c>
    </row>
    <row r="19" spans="1:16" x14ac:dyDescent="0.2">
      <c r="A19" s="28" t="s">
        <v>50</v>
      </c>
      <c r="E19" s="29" t="s">
        <v>51</v>
      </c>
    </row>
    <row r="20" spans="1:16" x14ac:dyDescent="0.2">
      <c r="A20" t="s">
        <v>52</v>
      </c>
      <c r="E20" s="27" t="s">
        <v>53</v>
      </c>
    </row>
    <row r="21" spans="1:16" x14ac:dyDescent="0.2">
      <c r="A21" s="17" t="s">
        <v>43</v>
      </c>
      <c r="B21" s="21" t="s">
        <v>31</v>
      </c>
      <c r="C21" s="21" t="s">
        <v>60</v>
      </c>
      <c r="D21" s="17" t="s">
        <v>45</v>
      </c>
      <c r="E21" s="22" t="s">
        <v>61</v>
      </c>
      <c r="F21" s="23" t="s">
        <v>47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21</v>
      </c>
    </row>
    <row r="22" spans="1:16" x14ac:dyDescent="0.2">
      <c r="A22" s="26" t="s">
        <v>48</v>
      </c>
      <c r="E22" s="27" t="s">
        <v>62</v>
      </c>
    </row>
    <row r="23" spans="1:16" x14ac:dyDescent="0.2">
      <c r="A23" s="28" t="s">
        <v>50</v>
      </c>
      <c r="E23" s="29" t="s">
        <v>51</v>
      </c>
    </row>
    <row r="24" spans="1:16" x14ac:dyDescent="0.2">
      <c r="A24" t="s">
        <v>52</v>
      </c>
      <c r="E24" s="27" t="s">
        <v>53</v>
      </c>
    </row>
    <row r="25" spans="1:16" x14ac:dyDescent="0.2">
      <c r="A25" s="17" t="s">
        <v>43</v>
      </c>
      <c r="B25" s="21" t="s">
        <v>33</v>
      </c>
      <c r="C25" s="21" t="s">
        <v>63</v>
      </c>
      <c r="D25" s="17" t="s">
        <v>45</v>
      </c>
      <c r="E25" s="22" t="s">
        <v>64</v>
      </c>
      <c r="F25" s="23" t="s">
        <v>65</v>
      </c>
      <c r="G25" s="24">
        <v>25</v>
      </c>
      <c r="H25" s="25"/>
      <c r="I25" s="25">
        <f>ROUND(ROUND(H25,2)*ROUND(G25,3),2)</f>
        <v>0</v>
      </c>
      <c r="O25">
        <f>(I25*21)/100</f>
        <v>0</v>
      </c>
      <c r="P25" t="s">
        <v>21</v>
      </c>
    </row>
    <row r="26" spans="1:16" x14ac:dyDescent="0.2">
      <c r="A26" s="26" t="s">
        <v>48</v>
      </c>
      <c r="E26" s="27" t="s">
        <v>66</v>
      </c>
    </row>
    <row r="27" spans="1:16" x14ac:dyDescent="0.2">
      <c r="A27" s="28" t="s">
        <v>50</v>
      </c>
      <c r="E27" s="29" t="s">
        <v>51</v>
      </c>
    </row>
    <row r="28" spans="1:16" x14ac:dyDescent="0.2">
      <c r="A28" t="s">
        <v>52</v>
      </c>
      <c r="E28" s="27" t="s">
        <v>53</v>
      </c>
    </row>
    <row r="29" spans="1:16" x14ac:dyDescent="0.2">
      <c r="A29" s="17" t="s">
        <v>43</v>
      </c>
      <c r="B29" s="21" t="s">
        <v>35</v>
      </c>
      <c r="C29" s="21" t="s">
        <v>67</v>
      </c>
      <c r="D29" s="17" t="s">
        <v>45</v>
      </c>
      <c r="E29" s="22" t="s">
        <v>68</v>
      </c>
      <c r="F29" s="23" t="s">
        <v>69</v>
      </c>
      <c r="G29" s="24">
        <v>0.35</v>
      </c>
      <c r="H29" s="25"/>
      <c r="I29" s="25">
        <f>ROUND(ROUND(H29,2)*ROUND(G29,3),2)</f>
        <v>0</v>
      </c>
      <c r="O29">
        <f>(I29*21)/100</f>
        <v>0</v>
      </c>
      <c r="P29" t="s">
        <v>21</v>
      </c>
    </row>
    <row r="30" spans="1:16" ht="25.5" x14ac:dyDescent="0.2">
      <c r="A30" s="26" t="s">
        <v>48</v>
      </c>
      <c r="E30" s="27" t="s">
        <v>381</v>
      </c>
    </row>
    <row r="31" spans="1:16" x14ac:dyDescent="0.2">
      <c r="A31" s="28" t="s">
        <v>50</v>
      </c>
      <c r="E31" s="29" t="s">
        <v>51</v>
      </c>
    </row>
    <row r="32" spans="1:16" x14ac:dyDescent="0.2">
      <c r="A32" t="s">
        <v>52</v>
      </c>
      <c r="E32" s="27" t="s">
        <v>53</v>
      </c>
    </row>
    <row r="33" spans="1:16" x14ac:dyDescent="0.2">
      <c r="A33" s="17" t="s">
        <v>43</v>
      </c>
      <c r="B33" s="21" t="s">
        <v>71</v>
      </c>
      <c r="C33" s="21" t="s">
        <v>72</v>
      </c>
      <c r="D33" s="17" t="s">
        <v>45</v>
      </c>
      <c r="E33" s="22" t="s">
        <v>73</v>
      </c>
      <c r="F33" s="23" t="s">
        <v>69</v>
      </c>
      <c r="G33" s="24">
        <v>22</v>
      </c>
      <c r="H33" s="25"/>
      <c r="I33" s="25">
        <f>ROUND(ROUND(H33,2)*ROUND(G33,3),2)</f>
        <v>0</v>
      </c>
      <c r="O33">
        <f>(I33*21)/100</f>
        <v>0</v>
      </c>
      <c r="P33" t="s">
        <v>21</v>
      </c>
    </row>
    <row r="34" spans="1:16" x14ac:dyDescent="0.2">
      <c r="A34" s="26" t="s">
        <v>48</v>
      </c>
      <c r="E34" s="27" t="s">
        <v>382</v>
      </c>
    </row>
    <row r="35" spans="1:16" x14ac:dyDescent="0.2">
      <c r="A35" s="28" t="s">
        <v>50</v>
      </c>
      <c r="E35" s="29" t="s">
        <v>51</v>
      </c>
    </row>
    <row r="36" spans="1:16" x14ac:dyDescent="0.2">
      <c r="A36" t="s">
        <v>52</v>
      </c>
      <c r="E36" s="27" t="s">
        <v>53</v>
      </c>
    </row>
    <row r="37" spans="1:16" x14ac:dyDescent="0.2">
      <c r="A37" s="17" t="s">
        <v>43</v>
      </c>
      <c r="B37" s="21" t="s">
        <v>75</v>
      </c>
      <c r="C37" s="21" t="s">
        <v>76</v>
      </c>
      <c r="D37" s="17" t="s">
        <v>45</v>
      </c>
      <c r="E37" s="22" t="s">
        <v>77</v>
      </c>
      <c r="F37" s="23" t="s">
        <v>69</v>
      </c>
      <c r="G37" s="24">
        <v>22</v>
      </c>
      <c r="H37" s="25"/>
      <c r="I37" s="25">
        <f>ROUND(ROUND(H37,2)*ROUND(G37,3),2)</f>
        <v>0</v>
      </c>
      <c r="O37">
        <f>(I37*21)/100</f>
        <v>0</v>
      </c>
      <c r="P37" t="s">
        <v>21</v>
      </c>
    </row>
    <row r="38" spans="1:16" x14ac:dyDescent="0.2">
      <c r="A38" s="26" t="s">
        <v>48</v>
      </c>
      <c r="E38" s="27" t="s">
        <v>383</v>
      </c>
    </row>
    <row r="39" spans="1:16" x14ac:dyDescent="0.2">
      <c r="A39" s="28" t="s">
        <v>50</v>
      </c>
      <c r="E39" s="29" t="s">
        <v>51</v>
      </c>
    </row>
    <row r="40" spans="1:16" x14ac:dyDescent="0.2">
      <c r="A40" t="s">
        <v>52</v>
      </c>
      <c r="E40" s="27" t="s">
        <v>53</v>
      </c>
    </row>
    <row r="41" spans="1:16" x14ac:dyDescent="0.2">
      <c r="A41" s="17" t="s">
        <v>43</v>
      </c>
      <c r="B41" s="21" t="s">
        <v>38</v>
      </c>
      <c r="C41" s="21" t="s">
        <v>79</v>
      </c>
      <c r="D41" s="17" t="s">
        <v>45</v>
      </c>
      <c r="E41" s="22" t="s">
        <v>80</v>
      </c>
      <c r="F41" s="23" t="s">
        <v>69</v>
      </c>
      <c r="G41" s="24">
        <v>0.35</v>
      </c>
      <c r="H41" s="25"/>
      <c r="I41" s="25">
        <f>ROUND(ROUND(H41,2)*ROUND(G41,3),2)</f>
        <v>0</v>
      </c>
      <c r="O41">
        <f>(I41*21)/100</f>
        <v>0</v>
      </c>
      <c r="P41" t="s">
        <v>21</v>
      </c>
    </row>
    <row r="42" spans="1:16" x14ac:dyDescent="0.2">
      <c r="A42" s="26" t="s">
        <v>48</v>
      </c>
      <c r="E42" s="27" t="s">
        <v>384</v>
      </c>
    </row>
    <row r="43" spans="1:16" x14ac:dyDescent="0.2">
      <c r="A43" s="28" t="s">
        <v>50</v>
      </c>
      <c r="E43" s="29" t="s">
        <v>51</v>
      </c>
    </row>
    <row r="44" spans="1:16" x14ac:dyDescent="0.2">
      <c r="A44" t="s">
        <v>52</v>
      </c>
      <c r="E44" s="27" t="s">
        <v>53</v>
      </c>
    </row>
    <row r="45" spans="1:16" x14ac:dyDescent="0.2">
      <c r="A45" s="17" t="s">
        <v>43</v>
      </c>
      <c r="B45" s="21" t="s">
        <v>40</v>
      </c>
      <c r="C45" s="21" t="s">
        <v>82</v>
      </c>
      <c r="D45" s="17" t="s">
        <v>45</v>
      </c>
      <c r="E45" s="22" t="s">
        <v>83</v>
      </c>
      <c r="F45" s="23" t="s">
        <v>84</v>
      </c>
      <c r="G45" s="24">
        <v>59</v>
      </c>
      <c r="H45" s="25"/>
      <c r="I45" s="25">
        <f>ROUND(ROUND(H45,2)*ROUND(G45,3),2)</f>
        <v>0</v>
      </c>
      <c r="O45">
        <f>(I45*21)/100</f>
        <v>0</v>
      </c>
      <c r="P45" t="s">
        <v>21</v>
      </c>
    </row>
    <row r="46" spans="1:16" x14ac:dyDescent="0.2">
      <c r="A46" s="26" t="s">
        <v>48</v>
      </c>
      <c r="E46" s="27" t="s">
        <v>45</v>
      </c>
    </row>
    <row r="47" spans="1:16" x14ac:dyDescent="0.2">
      <c r="A47" s="28" t="s">
        <v>50</v>
      </c>
      <c r="E47" s="29" t="s">
        <v>51</v>
      </c>
    </row>
    <row r="48" spans="1:16" x14ac:dyDescent="0.2">
      <c r="A48" t="s">
        <v>52</v>
      </c>
      <c r="E48" s="27" t="s">
        <v>53</v>
      </c>
    </row>
    <row r="49" spans="1:16" x14ac:dyDescent="0.2">
      <c r="A49" s="17" t="s">
        <v>43</v>
      </c>
      <c r="B49" s="21" t="s">
        <v>85</v>
      </c>
      <c r="C49" s="21" t="s">
        <v>86</v>
      </c>
      <c r="D49" s="17" t="s">
        <v>45</v>
      </c>
      <c r="E49" s="22" t="s">
        <v>87</v>
      </c>
      <c r="F49" s="23" t="s">
        <v>84</v>
      </c>
      <c r="G49" s="24">
        <v>55</v>
      </c>
      <c r="H49" s="25"/>
      <c r="I49" s="25">
        <f>ROUND(ROUND(H49,2)*ROUND(G49,3),2)</f>
        <v>0</v>
      </c>
      <c r="O49">
        <f>(I49*21)/100</f>
        <v>0</v>
      </c>
      <c r="P49" t="s">
        <v>21</v>
      </c>
    </row>
    <row r="50" spans="1:16" x14ac:dyDescent="0.2">
      <c r="A50" s="26" t="s">
        <v>48</v>
      </c>
      <c r="E50" s="27" t="s">
        <v>45</v>
      </c>
    </row>
    <row r="51" spans="1:16" x14ac:dyDescent="0.2">
      <c r="A51" s="28" t="s">
        <v>50</v>
      </c>
      <c r="E51" s="29" t="s">
        <v>51</v>
      </c>
    </row>
    <row r="52" spans="1:16" x14ac:dyDescent="0.2">
      <c r="A52" t="s">
        <v>52</v>
      </c>
      <c r="E52" s="27" t="s">
        <v>53</v>
      </c>
    </row>
    <row r="53" spans="1:16" x14ac:dyDescent="0.2">
      <c r="A53" s="17" t="s">
        <v>43</v>
      </c>
      <c r="B53" s="21" t="s">
        <v>88</v>
      </c>
      <c r="C53" s="21" t="s">
        <v>385</v>
      </c>
      <c r="D53" s="17" t="s">
        <v>45</v>
      </c>
      <c r="E53" s="22" t="s">
        <v>386</v>
      </c>
      <c r="F53" s="23" t="s">
        <v>91</v>
      </c>
      <c r="G53" s="24">
        <v>3</v>
      </c>
      <c r="H53" s="25"/>
      <c r="I53" s="25">
        <f>ROUND(ROUND(H53,2)*ROUND(G53,3),2)</f>
        <v>0</v>
      </c>
      <c r="O53">
        <f>(I53*21)/100</f>
        <v>0</v>
      </c>
      <c r="P53" t="s">
        <v>21</v>
      </c>
    </row>
    <row r="54" spans="1:16" x14ac:dyDescent="0.2">
      <c r="A54" s="26" t="s">
        <v>48</v>
      </c>
      <c r="E54" s="27" t="s">
        <v>45</v>
      </c>
    </row>
    <row r="55" spans="1:16" x14ac:dyDescent="0.2">
      <c r="A55" s="28" t="s">
        <v>50</v>
      </c>
      <c r="E55" s="29" t="s">
        <v>51</v>
      </c>
    </row>
    <row r="56" spans="1:16" x14ac:dyDescent="0.2">
      <c r="A56" t="s">
        <v>52</v>
      </c>
      <c r="E56" s="27" t="s">
        <v>53</v>
      </c>
    </row>
    <row r="57" spans="1:16" x14ac:dyDescent="0.2">
      <c r="A57" s="17" t="s">
        <v>43</v>
      </c>
      <c r="B57" s="21" t="s">
        <v>92</v>
      </c>
      <c r="C57" s="21" t="s">
        <v>387</v>
      </c>
      <c r="D57" s="17" t="s">
        <v>45</v>
      </c>
      <c r="E57" s="22" t="s">
        <v>388</v>
      </c>
      <c r="F57" s="23" t="s">
        <v>91</v>
      </c>
      <c r="G57" s="24">
        <v>3</v>
      </c>
      <c r="H57" s="25"/>
      <c r="I57" s="25">
        <f>ROUND(ROUND(H57,2)*ROUND(G57,3),2)</f>
        <v>0</v>
      </c>
      <c r="O57">
        <f>(I57*21)/100</f>
        <v>0</v>
      </c>
      <c r="P57" t="s">
        <v>21</v>
      </c>
    </row>
    <row r="58" spans="1:16" x14ac:dyDescent="0.2">
      <c r="A58" s="26" t="s">
        <v>48</v>
      </c>
      <c r="E58" s="27" t="s">
        <v>45</v>
      </c>
    </row>
    <row r="59" spans="1:16" x14ac:dyDescent="0.2">
      <c r="A59" s="28" t="s">
        <v>50</v>
      </c>
      <c r="E59" s="29" t="s">
        <v>51</v>
      </c>
    </row>
    <row r="60" spans="1:16" x14ac:dyDescent="0.2">
      <c r="A60" t="s">
        <v>52</v>
      </c>
      <c r="E60" s="27" t="s">
        <v>53</v>
      </c>
    </row>
    <row r="61" spans="1:16" x14ac:dyDescent="0.2">
      <c r="A61" s="17" t="s">
        <v>43</v>
      </c>
      <c r="B61" s="21" t="s">
        <v>95</v>
      </c>
      <c r="C61" s="21" t="s">
        <v>389</v>
      </c>
      <c r="D61" s="17" t="s">
        <v>45</v>
      </c>
      <c r="E61" s="22" t="s">
        <v>390</v>
      </c>
      <c r="F61" s="23" t="s">
        <v>84</v>
      </c>
      <c r="G61" s="24">
        <v>27</v>
      </c>
      <c r="H61" s="25"/>
      <c r="I61" s="25">
        <f>ROUND(ROUND(H61,2)*ROUND(G61,3),2)</f>
        <v>0</v>
      </c>
      <c r="O61">
        <f>(I61*21)/100</f>
        <v>0</v>
      </c>
      <c r="P61" t="s">
        <v>21</v>
      </c>
    </row>
    <row r="62" spans="1:16" x14ac:dyDescent="0.2">
      <c r="A62" s="26" t="s">
        <v>48</v>
      </c>
      <c r="E62" s="27" t="s">
        <v>45</v>
      </c>
    </row>
    <row r="63" spans="1:16" x14ac:dyDescent="0.2">
      <c r="A63" s="28" t="s">
        <v>50</v>
      </c>
      <c r="E63" s="29" t="s">
        <v>51</v>
      </c>
    </row>
    <row r="64" spans="1:16" x14ac:dyDescent="0.2">
      <c r="A64" t="s">
        <v>52</v>
      </c>
      <c r="E64" s="27" t="s">
        <v>53</v>
      </c>
    </row>
    <row r="65" spans="1:16" x14ac:dyDescent="0.2">
      <c r="A65" s="17" t="s">
        <v>43</v>
      </c>
      <c r="B65" s="21" t="s">
        <v>98</v>
      </c>
      <c r="C65" s="21" t="s">
        <v>99</v>
      </c>
      <c r="D65" s="17" t="s">
        <v>45</v>
      </c>
      <c r="E65" s="22" t="s">
        <v>100</v>
      </c>
      <c r="F65" s="23" t="s">
        <v>84</v>
      </c>
      <c r="G65" s="24">
        <v>20</v>
      </c>
      <c r="H65" s="25"/>
      <c r="I65" s="25">
        <f>ROUND(ROUND(H65,2)*ROUND(G65,3),2)</f>
        <v>0</v>
      </c>
      <c r="O65">
        <f>(I65*21)/100</f>
        <v>0</v>
      </c>
      <c r="P65" t="s">
        <v>21</v>
      </c>
    </row>
    <row r="66" spans="1:16" x14ac:dyDescent="0.2">
      <c r="A66" s="26" t="s">
        <v>48</v>
      </c>
      <c r="E66" s="27" t="s">
        <v>45</v>
      </c>
    </row>
    <row r="67" spans="1:16" x14ac:dyDescent="0.2">
      <c r="A67" s="28" t="s">
        <v>50</v>
      </c>
      <c r="E67" s="29" t="s">
        <v>51</v>
      </c>
    </row>
    <row r="68" spans="1:16" x14ac:dyDescent="0.2">
      <c r="A68" t="s">
        <v>52</v>
      </c>
      <c r="E68" s="27" t="s">
        <v>53</v>
      </c>
    </row>
    <row r="69" spans="1:16" x14ac:dyDescent="0.2">
      <c r="A69" s="17" t="s">
        <v>43</v>
      </c>
      <c r="B69" s="21" t="s">
        <v>101</v>
      </c>
      <c r="C69" s="21" t="s">
        <v>102</v>
      </c>
      <c r="D69" s="17" t="s">
        <v>45</v>
      </c>
      <c r="E69" s="22" t="s">
        <v>103</v>
      </c>
      <c r="F69" s="23" t="s">
        <v>91</v>
      </c>
      <c r="G69" s="24">
        <v>1</v>
      </c>
      <c r="H69" s="25"/>
      <c r="I69" s="25">
        <f>ROUND(ROUND(H69,2)*ROUND(G69,3),2)</f>
        <v>0</v>
      </c>
      <c r="O69">
        <f>(I69*21)/100</f>
        <v>0</v>
      </c>
      <c r="P69" t="s">
        <v>21</v>
      </c>
    </row>
    <row r="70" spans="1:16" x14ac:dyDescent="0.2">
      <c r="A70" s="26" t="s">
        <v>48</v>
      </c>
      <c r="E70" s="27" t="s">
        <v>45</v>
      </c>
    </row>
    <row r="71" spans="1:16" x14ac:dyDescent="0.2">
      <c r="A71" s="28" t="s">
        <v>50</v>
      </c>
      <c r="E71" s="29" t="s">
        <v>51</v>
      </c>
    </row>
    <row r="72" spans="1:16" x14ac:dyDescent="0.2">
      <c r="A72" t="s">
        <v>52</v>
      </c>
      <c r="E72" s="27" t="s">
        <v>53</v>
      </c>
    </row>
    <row r="73" spans="1:16" x14ac:dyDescent="0.2">
      <c r="A73" s="17" t="s">
        <v>43</v>
      </c>
      <c r="B73" s="21" t="s">
        <v>104</v>
      </c>
      <c r="C73" s="21" t="s">
        <v>105</v>
      </c>
      <c r="D73" s="17" t="s">
        <v>45</v>
      </c>
      <c r="E73" s="22" t="s">
        <v>106</v>
      </c>
      <c r="F73" s="23" t="s">
        <v>91</v>
      </c>
      <c r="G73" s="24">
        <v>4</v>
      </c>
      <c r="H73" s="25"/>
      <c r="I73" s="25">
        <f>ROUND(ROUND(H73,2)*ROUND(G73,3),2)</f>
        <v>0</v>
      </c>
      <c r="O73">
        <f>(I73*21)/100</f>
        <v>0</v>
      </c>
      <c r="P73" t="s">
        <v>21</v>
      </c>
    </row>
    <row r="74" spans="1:16" x14ac:dyDescent="0.2">
      <c r="A74" s="26" t="s">
        <v>48</v>
      </c>
      <c r="E74" s="27" t="s">
        <v>45</v>
      </c>
    </row>
    <row r="75" spans="1:16" x14ac:dyDescent="0.2">
      <c r="A75" s="28" t="s">
        <v>50</v>
      </c>
      <c r="E75" s="29" t="s">
        <v>51</v>
      </c>
    </row>
    <row r="76" spans="1:16" x14ac:dyDescent="0.2">
      <c r="A76" t="s">
        <v>52</v>
      </c>
      <c r="E76" s="27" t="s">
        <v>53</v>
      </c>
    </row>
    <row r="77" spans="1:16" x14ac:dyDescent="0.2">
      <c r="A77" s="17" t="s">
        <v>43</v>
      </c>
      <c r="B77" s="21" t="s">
        <v>107</v>
      </c>
      <c r="C77" s="21" t="s">
        <v>108</v>
      </c>
      <c r="D77" s="17" t="s">
        <v>45</v>
      </c>
      <c r="E77" s="22" t="s">
        <v>109</v>
      </c>
      <c r="F77" s="23" t="s">
        <v>91</v>
      </c>
      <c r="G77" s="24">
        <v>1</v>
      </c>
      <c r="H77" s="25"/>
      <c r="I77" s="25">
        <f>ROUND(ROUND(H77,2)*ROUND(G77,3),2)</f>
        <v>0</v>
      </c>
      <c r="O77">
        <f>(I77*21)/100</f>
        <v>0</v>
      </c>
      <c r="P77" t="s">
        <v>21</v>
      </c>
    </row>
    <row r="78" spans="1:16" x14ac:dyDescent="0.2">
      <c r="A78" s="26" t="s">
        <v>48</v>
      </c>
      <c r="E78" s="27" t="s">
        <v>45</v>
      </c>
    </row>
    <row r="79" spans="1:16" x14ac:dyDescent="0.2">
      <c r="A79" s="28" t="s">
        <v>50</v>
      </c>
      <c r="E79" s="29" t="s">
        <v>51</v>
      </c>
    </row>
    <row r="80" spans="1:16" x14ac:dyDescent="0.2">
      <c r="A80" t="s">
        <v>52</v>
      </c>
      <c r="E80" s="27" t="s">
        <v>53</v>
      </c>
    </row>
    <row r="81" spans="1:16" ht="25.5" x14ac:dyDescent="0.2">
      <c r="A81" s="17" t="s">
        <v>43</v>
      </c>
      <c r="B81" s="21" t="s">
        <v>110</v>
      </c>
      <c r="C81" s="21" t="s">
        <v>111</v>
      </c>
      <c r="D81" s="17" t="s">
        <v>45</v>
      </c>
      <c r="E81" s="22" t="s">
        <v>112</v>
      </c>
      <c r="F81" s="23" t="s">
        <v>84</v>
      </c>
      <c r="G81" s="24">
        <v>10</v>
      </c>
      <c r="H81" s="25"/>
      <c r="I81" s="25">
        <f>ROUND(ROUND(H81,2)*ROUND(G81,3),2)</f>
        <v>0</v>
      </c>
      <c r="O81">
        <f>(I81*21)/100</f>
        <v>0</v>
      </c>
      <c r="P81" t="s">
        <v>21</v>
      </c>
    </row>
    <row r="82" spans="1:16" x14ac:dyDescent="0.2">
      <c r="A82" s="26" t="s">
        <v>48</v>
      </c>
      <c r="E82" s="27" t="s">
        <v>45</v>
      </c>
    </row>
    <row r="83" spans="1:16" x14ac:dyDescent="0.2">
      <c r="A83" s="28" t="s">
        <v>50</v>
      </c>
      <c r="E83" s="29" t="s">
        <v>51</v>
      </c>
    </row>
    <row r="84" spans="1:16" x14ac:dyDescent="0.2">
      <c r="A84" t="s">
        <v>52</v>
      </c>
      <c r="E84" s="27" t="s">
        <v>53</v>
      </c>
    </row>
    <row r="85" spans="1:16" x14ac:dyDescent="0.2">
      <c r="A85" s="17" t="s">
        <v>43</v>
      </c>
      <c r="B85" s="21" t="s">
        <v>113</v>
      </c>
      <c r="C85" s="21" t="s">
        <v>123</v>
      </c>
      <c r="D85" s="17" t="s">
        <v>45</v>
      </c>
      <c r="E85" s="22" t="s">
        <v>124</v>
      </c>
      <c r="F85" s="23" t="s">
        <v>84</v>
      </c>
      <c r="G85" s="24">
        <v>296</v>
      </c>
      <c r="H85" s="25"/>
      <c r="I85" s="25">
        <f>ROUND(ROUND(H85,2)*ROUND(G85,3),2)</f>
        <v>0</v>
      </c>
      <c r="O85">
        <f>(I85*21)/100</f>
        <v>0</v>
      </c>
      <c r="P85" t="s">
        <v>21</v>
      </c>
    </row>
    <row r="86" spans="1:16" x14ac:dyDescent="0.2">
      <c r="A86" s="26" t="s">
        <v>48</v>
      </c>
      <c r="E86" s="27" t="s">
        <v>45</v>
      </c>
    </row>
    <row r="87" spans="1:16" x14ac:dyDescent="0.2">
      <c r="A87" s="28" t="s">
        <v>50</v>
      </c>
      <c r="E87" s="29" t="s">
        <v>51</v>
      </c>
    </row>
    <row r="88" spans="1:16" x14ac:dyDescent="0.2">
      <c r="A88" t="s">
        <v>52</v>
      </c>
      <c r="E88" s="27" t="s">
        <v>53</v>
      </c>
    </row>
    <row r="89" spans="1:16" ht="25.5" x14ac:dyDescent="0.2">
      <c r="A89" s="17" t="s">
        <v>43</v>
      </c>
      <c r="B89" s="21" t="s">
        <v>117</v>
      </c>
      <c r="C89" s="21" t="s">
        <v>126</v>
      </c>
      <c r="D89" s="17" t="s">
        <v>45</v>
      </c>
      <c r="E89" s="22" t="s">
        <v>127</v>
      </c>
      <c r="F89" s="23" t="s">
        <v>91</v>
      </c>
      <c r="G89" s="24">
        <v>4</v>
      </c>
      <c r="H89" s="25"/>
      <c r="I89" s="25">
        <f>ROUND(ROUND(H89,2)*ROUND(G89,3),2)</f>
        <v>0</v>
      </c>
      <c r="O89">
        <f>(I89*21)/100</f>
        <v>0</v>
      </c>
      <c r="P89" t="s">
        <v>21</v>
      </c>
    </row>
    <row r="90" spans="1:16" x14ac:dyDescent="0.2">
      <c r="A90" s="26" t="s">
        <v>48</v>
      </c>
      <c r="E90" s="27" t="s">
        <v>45</v>
      </c>
    </row>
    <row r="91" spans="1:16" x14ac:dyDescent="0.2">
      <c r="A91" s="28" t="s">
        <v>50</v>
      </c>
      <c r="E91" s="29" t="s">
        <v>51</v>
      </c>
    </row>
    <row r="92" spans="1:16" x14ac:dyDescent="0.2">
      <c r="A92" t="s">
        <v>52</v>
      </c>
      <c r="E92" s="27" t="s">
        <v>53</v>
      </c>
    </row>
    <row r="93" spans="1:16" ht="25.5" x14ac:dyDescent="0.2">
      <c r="A93" s="17" t="s">
        <v>43</v>
      </c>
      <c r="B93" s="21" t="s">
        <v>119</v>
      </c>
      <c r="C93" s="21" t="s">
        <v>141</v>
      </c>
      <c r="D93" s="17" t="s">
        <v>45</v>
      </c>
      <c r="E93" s="22" t="s">
        <v>142</v>
      </c>
      <c r="F93" s="23" t="s">
        <v>91</v>
      </c>
      <c r="G93" s="24">
        <v>1</v>
      </c>
      <c r="H93" s="25"/>
      <c r="I93" s="25">
        <f>ROUND(ROUND(H93,2)*ROUND(G93,3),2)</f>
        <v>0</v>
      </c>
      <c r="O93">
        <f>(I93*21)/100</f>
        <v>0</v>
      </c>
      <c r="P93" t="s">
        <v>21</v>
      </c>
    </row>
    <row r="94" spans="1:16" x14ac:dyDescent="0.2">
      <c r="A94" s="26" t="s">
        <v>48</v>
      </c>
      <c r="E94" s="27" t="s">
        <v>45</v>
      </c>
    </row>
    <row r="95" spans="1:16" x14ac:dyDescent="0.2">
      <c r="A95" s="28" t="s">
        <v>50</v>
      </c>
      <c r="E95" s="29" t="s">
        <v>51</v>
      </c>
    </row>
    <row r="96" spans="1:16" x14ac:dyDescent="0.2">
      <c r="A96" t="s">
        <v>52</v>
      </c>
      <c r="E96" s="27" t="s">
        <v>53</v>
      </c>
    </row>
    <row r="97" spans="1:16" ht="25.5" x14ac:dyDescent="0.2">
      <c r="A97" s="17" t="s">
        <v>43</v>
      </c>
      <c r="B97" s="21" t="s">
        <v>122</v>
      </c>
      <c r="C97" s="21" t="s">
        <v>147</v>
      </c>
      <c r="D97" s="17" t="s">
        <v>45</v>
      </c>
      <c r="E97" s="22" t="s">
        <v>148</v>
      </c>
      <c r="F97" s="23" t="s">
        <v>91</v>
      </c>
      <c r="G97" s="24">
        <v>1</v>
      </c>
      <c r="H97" s="25"/>
      <c r="I97" s="25">
        <f>ROUND(ROUND(H97,2)*ROUND(G97,3),2)</f>
        <v>0</v>
      </c>
      <c r="O97">
        <f>(I97*21)/100</f>
        <v>0</v>
      </c>
      <c r="P97" t="s">
        <v>21</v>
      </c>
    </row>
    <row r="98" spans="1:16" x14ac:dyDescent="0.2">
      <c r="A98" s="26" t="s">
        <v>48</v>
      </c>
      <c r="E98" s="27" t="s">
        <v>45</v>
      </c>
    </row>
    <row r="99" spans="1:16" x14ac:dyDescent="0.2">
      <c r="A99" s="28" t="s">
        <v>50</v>
      </c>
      <c r="E99" s="29" t="s">
        <v>51</v>
      </c>
    </row>
    <row r="100" spans="1:16" x14ac:dyDescent="0.2">
      <c r="A100" t="s">
        <v>52</v>
      </c>
      <c r="E100" s="27" t="s">
        <v>53</v>
      </c>
    </row>
    <row r="101" spans="1:16" x14ac:dyDescent="0.2">
      <c r="A101" s="17" t="s">
        <v>43</v>
      </c>
      <c r="B101" s="21" t="s">
        <v>125</v>
      </c>
      <c r="C101" s="21" t="s">
        <v>150</v>
      </c>
      <c r="D101" s="17" t="s">
        <v>45</v>
      </c>
      <c r="E101" s="22" t="s">
        <v>151</v>
      </c>
      <c r="F101" s="23" t="s">
        <v>91</v>
      </c>
      <c r="G101" s="24">
        <v>1</v>
      </c>
      <c r="H101" s="25"/>
      <c r="I101" s="25">
        <f>ROUND(ROUND(H101,2)*ROUND(G101,3),2)</f>
        <v>0</v>
      </c>
      <c r="O101">
        <f>(I101*21)/100</f>
        <v>0</v>
      </c>
      <c r="P101" t="s">
        <v>21</v>
      </c>
    </row>
    <row r="102" spans="1:16" x14ac:dyDescent="0.2">
      <c r="A102" s="26" t="s">
        <v>48</v>
      </c>
      <c r="E102" s="27" t="s">
        <v>45</v>
      </c>
    </row>
    <row r="103" spans="1:16" x14ac:dyDescent="0.2">
      <c r="A103" s="28" t="s">
        <v>50</v>
      </c>
      <c r="E103" s="29" t="s">
        <v>51</v>
      </c>
    </row>
    <row r="104" spans="1:16" x14ac:dyDescent="0.2">
      <c r="A104" t="s">
        <v>52</v>
      </c>
      <c r="E104" s="27" t="s">
        <v>53</v>
      </c>
    </row>
    <row r="105" spans="1:16" x14ac:dyDescent="0.2">
      <c r="A105" s="17" t="s">
        <v>43</v>
      </c>
      <c r="B105" s="21" t="s">
        <v>128</v>
      </c>
      <c r="C105" s="21" t="s">
        <v>159</v>
      </c>
      <c r="D105" s="17" t="s">
        <v>45</v>
      </c>
      <c r="E105" s="22" t="s">
        <v>160</v>
      </c>
      <c r="F105" s="23" t="s">
        <v>91</v>
      </c>
      <c r="G105" s="24">
        <v>1</v>
      </c>
      <c r="H105" s="25"/>
      <c r="I105" s="25">
        <f>ROUND(ROUND(H105,2)*ROUND(G105,3),2)</f>
        <v>0</v>
      </c>
      <c r="O105">
        <f>(I105*21)/100</f>
        <v>0</v>
      </c>
      <c r="P105" t="s">
        <v>21</v>
      </c>
    </row>
    <row r="106" spans="1:16" x14ac:dyDescent="0.2">
      <c r="A106" s="26" t="s">
        <v>48</v>
      </c>
      <c r="E106" s="27" t="s">
        <v>45</v>
      </c>
    </row>
    <row r="107" spans="1:16" x14ac:dyDescent="0.2">
      <c r="A107" s="28" t="s">
        <v>50</v>
      </c>
      <c r="E107" s="29" t="s">
        <v>51</v>
      </c>
    </row>
    <row r="108" spans="1:16" x14ac:dyDescent="0.2">
      <c r="A108" t="s">
        <v>52</v>
      </c>
      <c r="E108" s="27" t="s">
        <v>53</v>
      </c>
    </row>
    <row r="109" spans="1:16" x14ac:dyDescent="0.2">
      <c r="A109" s="17" t="s">
        <v>43</v>
      </c>
      <c r="B109" s="21" t="s">
        <v>131</v>
      </c>
      <c r="C109" s="21" t="s">
        <v>391</v>
      </c>
      <c r="D109" s="17" t="s">
        <v>45</v>
      </c>
      <c r="E109" s="22" t="s">
        <v>392</v>
      </c>
      <c r="F109" s="23" t="s">
        <v>91</v>
      </c>
      <c r="G109" s="24">
        <v>1</v>
      </c>
      <c r="H109" s="25"/>
      <c r="I109" s="25">
        <f>ROUND(ROUND(H109,2)*ROUND(G109,3),2)</f>
        <v>0</v>
      </c>
      <c r="O109">
        <f>(I109*21)/100</f>
        <v>0</v>
      </c>
      <c r="P109" t="s">
        <v>21</v>
      </c>
    </row>
    <row r="110" spans="1:16" x14ac:dyDescent="0.2">
      <c r="A110" s="26" t="s">
        <v>48</v>
      </c>
      <c r="E110" s="27" t="s">
        <v>45</v>
      </c>
    </row>
    <row r="111" spans="1:16" x14ac:dyDescent="0.2">
      <c r="A111" s="28" t="s">
        <v>50</v>
      </c>
      <c r="E111" s="29" t="s">
        <v>51</v>
      </c>
    </row>
    <row r="112" spans="1:16" x14ac:dyDescent="0.2">
      <c r="A112" t="s">
        <v>52</v>
      </c>
      <c r="E112" s="27" t="s">
        <v>53</v>
      </c>
    </row>
    <row r="113" spans="1:16" x14ac:dyDescent="0.2">
      <c r="A113" s="17" t="s">
        <v>43</v>
      </c>
      <c r="B113" s="21" t="s">
        <v>134</v>
      </c>
      <c r="C113" s="21" t="s">
        <v>393</v>
      </c>
      <c r="D113" s="17" t="s">
        <v>45</v>
      </c>
      <c r="E113" s="22" t="s">
        <v>394</v>
      </c>
      <c r="F113" s="23" t="s">
        <v>91</v>
      </c>
      <c r="G113" s="24">
        <v>1</v>
      </c>
      <c r="H113" s="25"/>
      <c r="I113" s="25">
        <f>ROUND(ROUND(H113,2)*ROUND(G113,3),2)</f>
        <v>0</v>
      </c>
      <c r="O113">
        <f>(I113*21)/100</f>
        <v>0</v>
      </c>
      <c r="P113" t="s">
        <v>21</v>
      </c>
    </row>
    <row r="114" spans="1:16" x14ac:dyDescent="0.2">
      <c r="A114" s="26" t="s">
        <v>48</v>
      </c>
      <c r="E114" s="27" t="s">
        <v>45</v>
      </c>
    </row>
    <row r="115" spans="1:16" x14ac:dyDescent="0.2">
      <c r="A115" s="28" t="s">
        <v>50</v>
      </c>
      <c r="E115" s="29" t="s">
        <v>51</v>
      </c>
    </row>
    <row r="116" spans="1:16" x14ac:dyDescent="0.2">
      <c r="A116" t="s">
        <v>52</v>
      </c>
      <c r="E116" s="27" t="s">
        <v>53</v>
      </c>
    </row>
    <row r="117" spans="1:16" x14ac:dyDescent="0.2">
      <c r="A117" s="17" t="s">
        <v>43</v>
      </c>
      <c r="B117" s="21" t="s">
        <v>137</v>
      </c>
      <c r="C117" s="21" t="s">
        <v>395</v>
      </c>
      <c r="D117" s="17" t="s">
        <v>45</v>
      </c>
      <c r="E117" s="22" t="s">
        <v>396</v>
      </c>
      <c r="F117" s="23" t="s">
        <v>91</v>
      </c>
      <c r="G117" s="24">
        <v>1</v>
      </c>
      <c r="H117" s="25"/>
      <c r="I117" s="25">
        <f>ROUND(ROUND(H117,2)*ROUND(G117,3),2)</f>
        <v>0</v>
      </c>
      <c r="O117">
        <f>(I117*21)/100</f>
        <v>0</v>
      </c>
      <c r="P117" t="s">
        <v>21</v>
      </c>
    </row>
    <row r="118" spans="1:16" x14ac:dyDescent="0.2">
      <c r="A118" s="26" t="s">
        <v>48</v>
      </c>
      <c r="E118" s="27" t="s">
        <v>45</v>
      </c>
    </row>
    <row r="119" spans="1:16" x14ac:dyDescent="0.2">
      <c r="A119" s="28" t="s">
        <v>50</v>
      </c>
      <c r="E119" s="29" t="s">
        <v>51</v>
      </c>
    </row>
    <row r="120" spans="1:16" x14ac:dyDescent="0.2">
      <c r="A120" t="s">
        <v>52</v>
      </c>
      <c r="E120" s="27" t="s">
        <v>53</v>
      </c>
    </row>
    <row r="121" spans="1:16" x14ac:dyDescent="0.2">
      <c r="A121" s="17" t="s">
        <v>43</v>
      </c>
      <c r="B121" s="21" t="s">
        <v>140</v>
      </c>
      <c r="C121" s="21" t="s">
        <v>397</v>
      </c>
      <c r="D121" s="17" t="s">
        <v>45</v>
      </c>
      <c r="E121" s="22" t="s">
        <v>398</v>
      </c>
      <c r="F121" s="23" t="s">
        <v>91</v>
      </c>
      <c r="G121" s="24">
        <v>1</v>
      </c>
      <c r="H121" s="25"/>
      <c r="I121" s="25">
        <f>ROUND(ROUND(H121,2)*ROUND(G121,3),2)</f>
        <v>0</v>
      </c>
      <c r="O121">
        <f>(I121*21)/100</f>
        <v>0</v>
      </c>
      <c r="P121" t="s">
        <v>21</v>
      </c>
    </row>
    <row r="122" spans="1:16" x14ac:dyDescent="0.2">
      <c r="A122" s="26" t="s">
        <v>48</v>
      </c>
      <c r="E122" s="27" t="s">
        <v>45</v>
      </c>
    </row>
    <row r="123" spans="1:16" x14ac:dyDescent="0.2">
      <c r="A123" s="28" t="s">
        <v>50</v>
      </c>
      <c r="E123" s="29" t="s">
        <v>51</v>
      </c>
    </row>
    <row r="124" spans="1:16" x14ac:dyDescent="0.2">
      <c r="A124" t="s">
        <v>52</v>
      </c>
      <c r="E124" s="27" t="s">
        <v>53</v>
      </c>
    </row>
    <row r="125" spans="1:16" x14ac:dyDescent="0.2">
      <c r="A125" s="17" t="s">
        <v>43</v>
      </c>
      <c r="B125" s="21" t="s">
        <v>143</v>
      </c>
      <c r="C125" s="21" t="s">
        <v>399</v>
      </c>
      <c r="D125" s="17" t="s">
        <v>45</v>
      </c>
      <c r="E125" s="22" t="s">
        <v>400</v>
      </c>
      <c r="F125" s="23" t="s">
        <v>91</v>
      </c>
      <c r="G125" s="24">
        <v>5</v>
      </c>
      <c r="H125" s="25"/>
      <c r="I125" s="25">
        <f>ROUND(ROUND(H125,2)*ROUND(G125,3),2)</f>
        <v>0</v>
      </c>
      <c r="O125">
        <f>(I125*21)/100</f>
        <v>0</v>
      </c>
      <c r="P125" t="s">
        <v>21</v>
      </c>
    </row>
    <row r="126" spans="1:16" x14ac:dyDescent="0.2">
      <c r="A126" s="26" t="s">
        <v>48</v>
      </c>
      <c r="E126" s="27" t="s">
        <v>45</v>
      </c>
    </row>
    <row r="127" spans="1:16" x14ac:dyDescent="0.2">
      <c r="A127" s="28" t="s">
        <v>50</v>
      </c>
      <c r="E127" s="29" t="s">
        <v>51</v>
      </c>
    </row>
    <row r="128" spans="1:16" x14ac:dyDescent="0.2">
      <c r="A128" t="s">
        <v>52</v>
      </c>
      <c r="E128" s="27" t="s">
        <v>53</v>
      </c>
    </row>
    <row r="129" spans="1:16" x14ac:dyDescent="0.2">
      <c r="A129" s="17" t="s">
        <v>43</v>
      </c>
      <c r="B129" s="21" t="s">
        <v>146</v>
      </c>
      <c r="C129" s="21" t="s">
        <v>401</v>
      </c>
      <c r="D129" s="17" t="s">
        <v>45</v>
      </c>
      <c r="E129" s="22" t="s">
        <v>402</v>
      </c>
      <c r="F129" s="23" t="s">
        <v>91</v>
      </c>
      <c r="G129" s="24">
        <v>5</v>
      </c>
      <c r="H129" s="25"/>
      <c r="I129" s="25">
        <f>ROUND(ROUND(H129,2)*ROUND(G129,3),2)</f>
        <v>0</v>
      </c>
      <c r="O129">
        <f>(I129*21)/100</f>
        <v>0</v>
      </c>
      <c r="P129" t="s">
        <v>21</v>
      </c>
    </row>
    <row r="130" spans="1:16" x14ac:dyDescent="0.2">
      <c r="A130" s="26" t="s">
        <v>48</v>
      </c>
      <c r="E130" s="27" t="s">
        <v>45</v>
      </c>
    </row>
    <row r="131" spans="1:16" x14ac:dyDescent="0.2">
      <c r="A131" s="28" t="s">
        <v>50</v>
      </c>
      <c r="E131" s="29" t="s">
        <v>51</v>
      </c>
    </row>
    <row r="132" spans="1:16" x14ac:dyDescent="0.2">
      <c r="A132" t="s">
        <v>52</v>
      </c>
      <c r="E132" s="27" t="s">
        <v>53</v>
      </c>
    </row>
    <row r="133" spans="1:16" x14ac:dyDescent="0.2">
      <c r="A133" s="17" t="s">
        <v>43</v>
      </c>
      <c r="B133" s="21" t="s">
        <v>149</v>
      </c>
      <c r="C133" s="21" t="s">
        <v>403</v>
      </c>
      <c r="D133" s="17" t="s">
        <v>45</v>
      </c>
      <c r="E133" s="22" t="s">
        <v>404</v>
      </c>
      <c r="F133" s="23" t="s">
        <v>91</v>
      </c>
      <c r="G133" s="24">
        <v>3</v>
      </c>
      <c r="H133" s="25"/>
      <c r="I133" s="25">
        <f>ROUND(ROUND(H133,2)*ROUND(G133,3),2)</f>
        <v>0</v>
      </c>
      <c r="O133">
        <f>(I133*21)/100</f>
        <v>0</v>
      </c>
      <c r="P133" t="s">
        <v>21</v>
      </c>
    </row>
    <row r="134" spans="1:16" x14ac:dyDescent="0.2">
      <c r="A134" s="26" t="s">
        <v>48</v>
      </c>
      <c r="E134" s="27" t="s">
        <v>45</v>
      </c>
    </row>
    <row r="135" spans="1:16" x14ac:dyDescent="0.2">
      <c r="A135" s="28" t="s">
        <v>50</v>
      </c>
      <c r="E135" s="29" t="s">
        <v>51</v>
      </c>
    </row>
    <row r="136" spans="1:16" x14ac:dyDescent="0.2">
      <c r="A136" t="s">
        <v>52</v>
      </c>
      <c r="E136" s="27" t="s">
        <v>53</v>
      </c>
    </row>
    <row r="137" spans="1:16" x14ac:dyDescent="0.2">
      <c r="A137" s="17" t="s">
        <v>43</v>
      </c>
      <c r="B137" s="21" t="s">
        <v>152</v>
      </c>
      <c r="C137" s="21" t="s">
        <v>405</v>
      </c>
      <c r="D137" s="17" t="s">
        <v>45</v>
      </c>
      <c r="E137" s="22" t="s">
        <v>406</v>
      </c>
      <c r="F137" s="23" t="s">
        <v>91</v>
      </c>
      <c r="G137" s="24">
        <v>3</v>
      </c>
      <c r="H137" s="25"/>
      <c r="I137" s="25">
        <f>ROUND(ROUND(H137,2)*ROUND(G137,3),2)</f>
        <v>0</v>
      </c>
      <c r="O137">
        <f>(I137*21)/100</f>
        <v>0</v>
      </c>
      <c r="P137" t="s">
        <v>21</v>
      </c>
    </row>
    <row r="138" spans="1:16" x14ac:dyDescent="0.2">
      <c r="A138" s="26" t="s">
        <v>48</v>
      </c>
      <c r="E138" s="27" t="s">
        <v>45</v>
      </c>
    </row>
    <row r="139" spans="1:16" x14ac:dyDescent="0.2">
      <c r="A139" s="28" t="s">
        <v>50</v>
      </c>
      <c r="E139" s="29" t="s">
        <v>51</v>
      </c>
    </row>
    <row r="140" spans="1:16" x14ac:dyDescent="0.2">
      <c r="A140" t="s">
        <v>52</v>
      </c>
      <c r="E140" s="27" t="s">
        <v>53</v>
      </c>
    </row>
    <row r="141" spans="1:16" x14ac:dyDescent="0.2">
      <c r="A141" s="17" t="s">
        <v>43</v>
      </c>
      <c r="B141" s="21" t="s">
        <v>155</v>
      </c>
      <c r="C141" s="21" t="s">
        <v>407</v>
      </c>
      <c r="D141" s="17" t="s">
        <v>45</v>
      </c>
      <c r="E141" s="22" t="s">
        <v>408</v>
      </c>
      <c r="F141" s="23" t="s">
        <v>91</v>
      </c>
      <c r="G141" s="24">
        <v>2</v>
      </c>
      <c r="H141" s="25"/>
      <c r="I141" s="25">
        <f>ROUND(ROUND(H141,2)*ROUND(G141,3),2)</f>
        <v>0</v>
      </c>
      <c r="O141">
        <f>(I141*21)/100</f>
        <v>0</v>
      </c>
      <c r="P141" t="s">
        <v>21</v>
      </c>
    </row>
    <row r="142" spans="1:16" x14ac:dyDescent="0.2">
      <c r="A142" s="26" t="s">
        <v>48</v>
      </c>
      <c r="E142" s="27" t="s">
        <v>409</v>
      </c>
    </row>
    <row r="143" spans="1:16" x14ac:dyDescent="0.2">
      <c r="A143" s="28" t="s">
        <v>50</v>
      </c>
      <c r="E143" s="29" t="s">
        <v>51</v>
      </c>
    </row>
    <row r="144" spans="1:16" x14ac:dyDescent="0.2">
      <c r="A144" t="s">
        <v>52</v>
      </c>
      <c r="E144" s="27" t="s">
        <v>53</v>
      </c>
    </row>
    <row r="145" spans="1:16" x14ac:dyDescent="0.2">
      <c r="A145" s="17" t="s">
        <v>43</v>
      </c>
      <c r="B145" s="21" t="s">
        <v>158</v>
      </c>
      <c r="C145" s="21" t="s">
        <v>410</v>
      </c>
      <c r="D145" s="17" t="s">
        <v>45</v>
      </c>
      <c r="E145" s="22" t="s">
        <v>411</v>
      </c>
      <c r="F145" s="23" t="s">
        <v>91</v>
      </c>
      <c r="G145" s="24">
        <v>8</v>
      </c>
      <c r="H145" s="25"/>
      <c r="I145" s="25">
        <f>ROUND(ROUND(H145,2)*ROUND(G145,3),2)</f>
        <v>0</v>
      </c>
      <c r="O145">
        <f>(I145*21)/100</f>
        <v>0</v>
      </c>
      <c r="P145" t="s">
        <v>21</v>
      </c>
    </row>
    <row r="146" spans="1:16" x14ac:dyDescent="0.2">
      <c r="A146" s="26" t="s">
        <v>48</v>
      </c>
      <c r="E146" s="27" t="s">
        <v>45</v>
      </c>
    </row>
    <row r="147" spans="1:16" x14ac:dyDescent="0.2">
      <c r="A147" s="28" t="s">
        <v>50</v>
      </c>
      <c r="E147" s="29" t="s">
        <v>51</v>
      </c>
    </row>
    <row r="148" spans="1:16" x14ac:dyDescent="0.2">
      <c r="A148" t="s">
        <v>52</v>
      </c>
      <c r="E148" s="27" t="s">
        <v>53</v>
      </c>
    </row>
    <row r="149" spans="1:16" x14ac:dyDescent="0.2">
      <c r="A149" s="17" t="s">
        <v>43</v>
      </c>
      <c r="B149" s="21" t="s">
        <v>161</v>
      </c>
      <c r="C149" s="21" t="s">
        <v>412</v>
      </c>
      <c r="D149" s="17" t="s">
        <v>45</v>
      </c>
      <c r="E149" s="22" t="s">
        <v>413</v>
      </c>
      <c r="F149" s="23" t="s">
        <v>91</v>
      </c>
      <c r="G149" s="24">
        <v>3</v>
      </c>
      <c r="H149" s="25"/>
      <c r="I149" s="25">
        <f>ROUND(ROUND(H149,2)*ROUND(G149,3),2)</f>
        <v>0</v>
      </c>
      <c r="O149">
        <f>(I149*21)/100</f>
        <v>0</v>
      </c>
      <c r="P149" t="s">
        <v>21</v>
      </c>
    </row>
    <row r="150" spans="1:16" x14ac:dyDescent="0.2">
      <c r="A150" s="26" t="s">
        <v>48</v>
      </c>
      <c r="E150" s="27" t="s">
        <v>45</v>
      </c>
    </row>
    <row r="151" spans="1:16" x14ac:dyDescent="0.2">
      <c r="A151" s="28" t="s">
        <v>50</v>
      </c>
      <c r="E151" s="29" t="s">
        <v>51</v>
      </c>
    </row>
    <row r="152" spans="1:16" x14ac:dyDescent="0.2">
      <c r="A152" t="s">
        <v>52</v>
      </c>
      <c r="E152" s="27" t="s">
        <v>53</v>
      </c>
    </row>
    <row r="153" spans="1:16" x14ac:dyDescent="0.2">
      <c r="A153" s="17" t="s">
        <v>43</v>
      </c>
      <c r="B153" s="21" t="s">
        <v>165</v>
      </c>
      <c r="C153" s="21" t="s">
        <v>414</v>
      </c>
      <c r="D153" s="17" t="s">
        <v>45</v>
      </c>
      <c r="E153" s="22" t="s">
        <v>415</v>
      </c>
      <c r="F153" s="23" t="s">
        <v>91</v>
      </c>
      <c r="G153" s="24">
        <v>13</v>
      </c>
      <c r="H153" s="25"/>
      <c r="I153" s="25">
        <f>ROUND(ROUND(H153,2)*ROUND(G153,3),2)</f>
        <v>0</v>
      </c>
      <c r="O153">
        <f>(I153*21)/100</f>
        <v>0</v>
      </c>
      <c r="P153" t="s">
        <v>21</v>
      </c>
    </row>
    <row r="154" spans="1:16" x14ac:dyDescent="0.2">
      <c r="A154" s="26" t="s">
        <v>48</v>
      </c>
      <c r="E154" s="27" t="s">
        <v>45</v>
      </c>
    </row>
    <row r="155" spans="1:16" x14ac:dyDescent="0.2">
      <c r="A155" s="28" t="s">
        <v>50</v>
      </c>
      <c r="E155" s="29" t="s">
        <v>51</v>
      </c>
    </row>
    <row r="156" spans="1:16" x14ac:dyDescent="0.2">
      <c r="A156" t="s">
        <v>52</v>
      </c>
      <c r="E156" s="27" t="s">
        <v>53</v>
      </c>
    </row>
    <row r="157" spans="1:16" x14ac:dyDescent="0.2">
      <c r="A157" s="17" t="s">
        <v>43</v>
      </c>
      <c r="B157" s="21" t="s">
        <v>168</v>
      </c>
      <c r="C157" s="21" t="s">
        <v>416</v>
      </c>
      <c r="D157" s="17" t="s">
        <v>45</v>
      </c>
      <c r="E157" s="22" t="s">
        <v>417</v>
      </c>
      <c r="F157" s="23" t="s">
        <v>91</v>
      </c>
      <c r="G157" s="24">
        <v>8</v>
      </c>
      <c r="H157" s="25"/>
      <c r="I157" s="25">
        <f>ROUND(ROUND(H157,2)*ROUND(G157,3),2)</f>
        <v>0</v>
      </c>
      <c r="O157">
        <f>(I157*21)/100</f>
        <v>0</v>
      </c>
      <c r="P157" t="s">
        <v>21</v>
      </c>
    </row>
    <row r="158" spans="1:16" x14ac:dyDescent="0.2">
      <c r="A158" s="26" t="s">
        <v>48</v>
      </c>
      <c r="E158" s="27" t="s">
        <v>45</v>
      </c>
    </row>
    <row r="159" spans="1:16" x14ac:dyDescent="0.2">
      <c r="A159" s="28" t="s">
        <v>50</v>
      </c>
      <c r="E159" s="29" t="s">
        <v>51</v>
      </c>
    </row>
    <row r="160" spans="1:16" x14ac:dyDescent="0.2">
      <c r="A160" t="s">
        <v>52</v>
      </c>
      <c r="E160" s="27" t="s">
        <v>53</v>
      </c>
    </row>
    <row r="161" spans="1:16" x14ac:dyDescent="0.2">
      <c r="A161" s="17" t="s">
        <v>43</v>
      </c>
      <c r="B161" s="21" t="s">
        <v>171</v>
      </c>
      <c r="C161" s="21" t="s">
        <v>418</v>
      </c>
      <c r="D161" s="17" t="s">
        <v>45</v>
      </c>
      <c r="E161" s="22" t="s">
        <v>419</v>
      </c>
      <c r="F161" s="23" t="s">
        <v>270</v>
      </c>
      <c r="G161" s="24">
        <v>1</v>
      </c>
      <c r="H161" s="25"/>
      <c r="I161" s="25">
        <f>ROUND(ROUND(H161,2)*ROUND(G161,3),2)</f>
        <v>0</v>
      </c>
      <c r="O161">
        <f>(I161*21)/100</f>
        <v>0</v>
      </c>
      <c r="P161" t="s">
        <v>21</v>
      </c>
    </row>
    <row r="162" spans="1:16" x14ac:dyDescent="0.2">
      <c r="A162" s="26" t="s">
        <v>48</v>
      </c>
      <c r="E162" s="27" t="s">
        <v>45</v>
      </c>
    </row>
    <row r="163" spans="1:16" x14ac:dyDescent="0.2">
      <c r="A163" s="28" t="s">
        <v>50</v>
      </c>
      <c r="E163" s="29" t="s">
        <v>51</v>
      </c>
    </row>
    <row r="164" spans="1:16" x14ac:dyDescent="0.2">
      <c r="A164" t="s">
        <v>52</v>
      </c>
      <c r="E164" s="27" t="s">
        <v>53</v>
      </c>
    </row>
    <row r="165" spans="1:16" x14ac:dyDescent="0.2">
      <c r="A165" s="17" t="s">
        <v>43</v>
      </c>
      <c r="B165" s="21" t="s">
        <v>174</v>
      </c>
      <c r="C165" s="21" t="s">
        <v>420</v>
      </c>
      <c r="D165" s="17" t="s">
        <v>45</v>
      </c>
      <c r="E165" s="22" t="s">
        <v>421</v>
      </c>
      <c r="F165" s="23" t="s">
        <v>91</v>
      </c>
      <c r="G165" s="24">
        <v>8</v>
      </c>
      <c r="H165" s="25"/>
      <c r="I165" s="25">
        <f>ROUND(ROUND(H165,2)*ROUND(G165,3),2)</f>
        <v>0</v>
      </c>
      <c r="O165">
        <f>(I165*21)/100</f>
        <v>0</v>
      </c>
      <c r="P165" t="s">
        <v>21</v>
      </c>
    </row>
    <row r="166" spans="1:16" x14ac:dyDescent="0.2">
      <c r="A166" s="26" t="s">
        <v>48</v>
      </c>
      <c r="E166" s="27" t="s">
        <v>45</v>
      </c>
    </row>
    <row r="167" spans="1:16" x14ac:dyDescent="0.2">
      <c r="A167" s="28" t="s">
        <v>50</v>
      </c>
      <c r="E167" s="29" t="s">
        <v>51</v>
      </c>
    </row>
    <row r="168" spans="1:16" x14ac:dyDescent="0.2">
      <c r="A168" t="s">
        <v>52</v>
      </c>
      <c r="E168" s="27" t="s">
        <v>53</v>
      </c>
    </row>
    <row r="169" spans="1:16" x14ac:dyDescent="0.2">
      <c r="A169" s="17" t="s">
        <v>43</v>
      </c>
      <c r="B169" s="21" t="s">
        <v>178</v>
      </c>
      <c r="C169" s="21" t="s">
        <v>422</v>
      </c>
      <c r="D169" s="17" t="s">
        <v>45</v>
      </c>
      <c r="E169" s="22" t="s">
        <v>423</v>
      </c>
      <c r="F169" s="23" t="s">
        <v>65</v>
      </c>
      <c r="G169" s="24">
        <v>16</v>
      </c>
      <c r="H169" s="25"/>
      <c r="I169" s="25">
        <f>ROUND(ROUND(H169,2)*ROUND(G169,3),2)</f>
        <v>0</v>
      </c>
      <c r="O169">
        <f>(I169*21)/100</f>
        <v>0</v>
      </c>
      <c r="P169" t="s">
        <v>21</v>
      </c>
    </row>
    <row r="170" spans="1:16" x14ac:dyDescent="0.2">
      <c r="A170" s="26" t="s">
        <v>48</v>
      </c>
      <c r="E170" s="27" t="s">
        <v>45</v>
      </c>
    </row>
    <row r="171" spans="1:16" x14ac:dyDescent="0.2">
      <c r="A171" s="28" t="s">
        <v>50</v>
      </c>
      <c r="E171" s="29" t="s">
        <v>51</v>
      </c>
    </row>
    <row r="172" spans="1:16" x14ac:dyDescent="0.2">
      <c r="A172" t="s">
        <v>52</v>
      </c>
      <c r="E172" s="27" t="s">
        <v>53</v>
      </c>
    </row>
    <row r="173" spans="1:16" ht="25.5" x14ac:dyDescent="0.2">
      <c r="A173" s="17" t="s">
        <v>43</v>
      </c>
      <c r="B173" s="21" t="s">
        <v>181</v>
      </c>
      <c r="C173" s="21" t="s">
        <v>424</v>
      </c>
      <c r="D173" s="17" t="s">
        <v>45</v>
      </c>
      <c r="E173" s="22" t="s">
        <v>425</v>
      </c>
      <c r="F173" s="23" t="s">
        <v>91</v>
      </c>
      <c r="G173" s="24">
        <v>1</v>
      </c>
      <c r="H173" s="25"/>
      <c r="I173" s="25">
        <f>ROUND(ROUND(H173,2)*ROUND(G173,3),2)</f>
        <v>0</v>
      </c>
      <c r="O173">
        <f>(I173*21)/100</f>
        <v>0</v>
      </c>
      <c r="P173" t="s">
        <v>21</v>
      </c>
    </row>
    <row r="174" spans="1:16" x14ac:dyDescent="0.2">
      <c r="A174" s="26" t="s">
        <v>48</v>
      </c>
      <c r="E174" s="27" t="s">
        <v>45</v>
      </c>
    </row>
    <row r="175" spans="1:16" x14ac:dyDescent="0.2">
      <c r="A175" s="28" t="s">
        <v>50</v>
      </c>
      <c r="E175" s="29" t="s">
        <v>51</v>
      </c>
    </row>
    <row r="176" spans="1:16" x14ac:dyDescent="0.2">
      <c r="A176" t="s">
        <v>52</v>
      </c>
      <c r="E176" s="27" t="s">
        <v>53</v>
      </c>
    </row>
    <row r="177" spans="1:16" x14ac:dyDescent="0.2">
      <c r="A177" s="17" t="s">
        <v>43</v>
      </c>
      <c r="B177" s="21" t="s">
        <v>184</v>
      </c>
      <c r="C177" s="21" t="s">
        <v>426</v>
      </c>
      <c r="D177" s="17" t="s">
        <v>45</v>
      </c>
      <c r="E177" s="22" t="s">
        <v>427</v>
      </c>
      <c r="F177" s="23" t="s">
        <v>91</v>
      </c>
      <c r="G177" s="24">
        <v>1</v>
      </c>
      <c r="H177" s="25"/>
      <c r="I177" s="25">
        <f>ROUND(ROUND(H177,2)*ROUND(G177,3),2)</f>
        <v>0</v>
      </c>
      <c r="O177">
        <f>(I177*21)/100</f>
        <v>0</v>
      </c>
      <c r="P177" t="s">
        <v>21</v>
      </c>
    </row>
    <row r="178" spans="1:16" x14ac:dyDescent="0.2">
      <c r="A178" s="26" t="s">
        <v>48</v>
      </c>
      <c r="E178" s="27" t="s">
        <v>45</v>
      </c>
    </row>
    <row r="179" spans="1:16" x14ac:dyDescent="0.2">
      <c r="A179" s="28" t="s">
        <v>50</v>
      </c>
      <c r="E179" s="29" t="s">
        <v>51</v>
      </c>
    </row>
    <row r="180" spans="1:16" x14ac:dyDescent="0.2">
      <c r="A180" t="s">
        <v>52</v>
      </c>
      <c r="E180" s="27" t="s">
        <v>53</v>
      </c>
    </row>
    <row r="181" spans="1:16" ht="25.5" x14ac:dyDescent="0.2">
      <c r="A181" s="17" t="s">
        <v>43</v>
      </c>
      <c r="B181" s="21" t="s">
        <v>187</v>
      </c>
      <c r="C181" s="21" t="s">
        <v>349</v>
      </c>
      <c r="D181" s="17" t="s">
        <v>45</v>
      </c>
      <c r="E181" s="22" t="s">
        <v>350</v>
      </c>
      <c r="F181" s="23" t="s">
        <v>91</v>
      </c>
      <c r="G181" s="24">
        <v>1</v>
      </c>
      <c r="H181" s="25"/>
      <c r="I181" s="25">
        <f>ROUND(ROUND(H181,2)*ROUND(G181,3),2)</f>
        <v>0</v>
      </c>
      <c r="O181">
        <f>(I181*21)/100</f>
        <v>0</v>
      </c>
      <c r="P181" t="s">
        <v>21</v>
      </c>
    </row>
    <row r="182" spans="1:16" x14ac:dyDescent="0.2">
      <c r="A182" s="26" t="s">
        <v>48</v>
      </c>
      <c r="E182" s="27" t="s">
        <v>45</v>
      </c>
    </row>
    <row r="183" spans="1:16" x14ac:dyDescent="0.2">
      <c r="A183" s="28" t="s">
        <v>50</v>
      </c>
      <c r="E183" s="29" t="s">
        <v>51</v>
      </c>
    </row>
    <row r="184" spans="1:16" x14ac:dyDescent="0.2">
      <c r="A184" t="s">
        <v>52</v>
      </c>
      <c r="E184" s="27" t="s">
        <v>53</v>
      </c>
    </row>
    <row r="185" spans="1:16" ht="38.25" x14ac:dyDescent="0.2">
      <c r="A185" s="17" t="s">
        <v>43</v>
      </c>
      <c r="B185" s="21" t="s">
        <v>190</v>
      </c>
      <c r="C185" s="21" t="s">
        <v>353</v>
      </c>
      <c r="D185" s="17" t="s">
        <v>45</v>
      </c>
      <c r="E185" s="22" t="s">
        <v>354</v>
      </c>
      <c r="F185" s="23" t="s">
        <v>355</v>
      </c>
      <c r="G185" s="24">
        <v>0.78800000000000003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21</v>
      </c>
    </row>
    <row r="186" spans="1:16" ht="25.5" x14ac:dyDescent="0.2">
      <c r="A186" s="26" t="s">
        <v>48</v>
      </c>
      <c r="E186" s="27" t="s">
        <v>356</v>
      </c>
    </row>
    <row r="187" spans="1:16" x14ac:dyDescent="0.2">
      <c r="A187" s="28" t="s">
        <v>50</v>
      </c>
      <c r="E187" s="29" t="s">
        <v>45</v>
      </c>
    </row>
    <row r="188" spans="1:16" ht="153" x14ac:dyDescent="0.2">
      <c r="A188" t="s">
        <v>52</v>
      </c>
      <c r="E188" s="27" t="s">
        <v>357</v>
      </c>
    </row>
    <row r="189" spans="1:16" ht="25.5" x14ac:dyDescent="0.2">
      <c r="A189" s="17" t="s">
        <v>43</v>
      </c>
      <c r="B189" s="21" t="s">
        <v>193</v>
      </c>
      <c r="C189" s="21" t="s">
        <v>359</v>
      </c>
      <c r="D189" s="17" t="s">
        <v>45</v>
      </c>
      <c r="E189" s="22" t="s">
        <v>360</v>
      </c>
      <c r="F189" s="23" t="s">
        <v>84</v>
      </c>
      <c r="G189" s="24">
        <v>55</v>
      </c>
      <c r="H189" s="25"/>
      <c r="I189" s="25">
        <f>ROUND(ROUND(H189,2)*ROUND(G189,3),2)</f>
        <v>0</v>
      </c>
      <c r="O189">
        <f>(I189*21)/100</f>
        <v>0</v>
      </c>
      <c r="P189" t="s">
        <v>21</v>
      </c>
    </row>
    <row r="190" spans="1:16" x14ac:dyDescent="0.2">
      <c r="A190" s="26" t="s">
        <v>48</v>
      </c>
      <c r="E190" s="27" t="s">
        <v>45</v>
      </c>
    </row>
    <row r="191" spans="1:16" x14ac:dyDescent="0.2">
      <c r="A191" s="28" t="s">
        <v>50</v>
      </c>
      <c r="E191" s="29" t="s">
        <v>51</v>
      </c>
    </row>
    <row r="192" spans="1:16" x14ac:dyDescent="0.2">
      <c r="A192" t="s">
        <v>52</v>
      </c>
      <c r="E192" s="27" t="s">
        <v>53</v>
      </c>
    </row>
    <row r="193" spans="1:16" x14ac:dyDescent="0.2">
      <c r="A193" s="17" t="s">
        <v>43</v>
      </c>
      <c r="B193" s="21" t="s">
        <v>196</v>
      </c>
      <c r="C193" s="21" t="s">
        <v>362</v>
      </c>
      <c r="D193" s="17" t="s">
        <v>45</v>
      </c>
      <c r="E193" s="22" t="s">
        <v>363</v>
      </c>
      <c r="F193" s="23" t="s">
        <v>84</v>
      </c>
      <c r="G193" s="24">
        <v>27</v>
      </c>
      <c r="H193" s="25"/>
      <c r="I193" s="25">
        <f>ROUND(ROUND(H193,2)*ROUND(G193,3),2)</f>
        <v>0</v>
      </c>
      <c r="O193">
        <f>(I193*21)/100</f>
        <v>0</v>
      </c>
      <c r="P193" t="s">
        <v>21</v>
      </c>
    </row>
    <row r="194" spans="1:16" x14ac:dyDescent="0.2">
      <c r="A194" s="26" t="s">
        <v>48</v>
      </c>
      <c r="E194" s="27" t="s">
        <v>45</v>
      </c>
    </row>
    <row r="195" spans="1:16" x14ac:dyDescent="0.2">
      <c r="A195" s="28" t="s">
        <v>50</v>
      </c>
      <c r="E195" s="29" t="s">
        <v>51</v>
      </c>
    </row>
    <row r="196" spans="1:16" x14ac:dyDescent="0.2">
      <c r="A196" t="s">
        <v>52</v>
      </c>
      <c r="E196" s="27" t="s">
        <v>53</v>
      </c>
    </row>
    <row r="197" spans="1:16" x14ac:dyDescent="0.2">
      <c r="A197" s="17" t="s">
        <v>43</v>
      </c>
      <c r="B197" s="21" t="s">
        <v>199</v>
      </c>
      <c r="C197" s="21" t="s">
        <v>365</v>
      </c>
      <c r="D197" s="17" t="s">
        <v>45</v>
      </c>
      <c r="E197" s="22" t="s">
        <v>366</v>
      </c>
      <c r="F197" s="23" t="s">
        <v>84</v>
      </c>
      <c r="G197" s="24">
        <v>306</v>
      </c>
      <c r="H197" s="25"/>
      <c r="I197" s="25">
        <f>ROUND(ROUND(H197,2)*ROUND(G197,3),2)</f>
        <v>0</v>
      </c>
      <c r="O197">
        <f>(I197*21)/100</f>
        <v>0</v>
      </c>
      <c r="P197" t="s">
        <v>21</v>
      </c>
    </row>
    <row r="198" spans="1:16" x14ac:dyDescent="0.2">
      <c r="A198" s="26" t="s">
        <v>48</v>
      </c>
      <c r="E198" s="27" t="s">
        <v>45</v>
      </c>
    </row>
    <row r="199" spans="1:16" x14ac:dyDescent="0.2">
      <c r="A199" s="28" t="s">
        <v>50</v>
      </c>
      <c r="E199" s="29" t="s">
        <v>51</v>
      </c>
    </row>
    <row r="200" spans="1:16" x14ac:dyDescent="0.2">
      <c r="A200" t="s">
        <v>52</v>
      </c>
      <c r="E200" s="27" t="s">
        <v>53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2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0+O8+O17+O26+O63+O104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428</v>
      </c>
      <c r="I3" s="30">
        <f>0+I8+I17+I26+I63+I104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428</v>
      </c>
      <c r="D4" s="41"/>
      <c r="E4" s="13" t="s">
        <v>429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25</v>
      </c>
      <c r="D8" s="14"/>
      <c r="E8" s="19" t="s">
        <v>430</v>
      </c>
      <c r="F8" s="14"/>
      <c r="G8" s="14"/>
      <c r="H8" s="14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43</v>
      </c>
      <c r="B9" s="21" t="s">
        <v>27</v>
      </c>
      <c r="C9" s="21" t="s">
        <v>431</v>
      </c>
      <c r="D9" s="17" t="s">
        <v>45</v>
      </c>
      <c r="E9" s="22" t="s">
        <v>432</v>
      </c>
      <c r="F9" s="23" t="s">
        <v>84</v>
      </c>
      <c r="G9" s="24">
        <v>120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x14ac:dyDescent="0.2">
      <c r="A10" s="26" t="s">
        <v>48</v>
      </c>
      <c r="E10" s="27" t="s">
        <v>45</v>
      </c>
    </row>
    <row r="11" spans="1:18" ht="51" x14ac:dyDescent="0.2">
      <c r="A11" s="28" t="s">
        <v>50</v>
      </c>
      <c r="E11" s="29" t="s">
        <v>433</v>
      </c>
    </row>
    <row r="12" spans="1:18" x14ac:dyDescent="0.2">
      <c r="A12" t="s">
        <v>52</v>
      </c>
      <c r="E12" s="27" t="s">
        <v>434</v>
      </c>
    </row>
    <row r="13" spans="1:18" x14ac:dyDescent="0.2">
      <c r="A13" s="17" t="s">
        <v>43</v>
      </c>
      <c r="B13" s="21" t="s">
        <v>21</v>
      </c>
      <c r="C13" s="21" t="s">
        <v>435</v>
      </c>
      <c r="D13" s="17" t="s">
        <v>45</v>
      </c>
      <c r="E13" s="22" t="s">
        <v>436</v>
      </c>
      <c r="F13" s="23" t="s">
        <v>91</v>
      </c>
      <c r="G13" s="24">
        <v>6</v>
      </c>
      <c r="H13" s="25"/>
      <c r="I13" s="25">
        <f>ROUND(ROUND(H13,2)*ROUND(G13,3),2)</f>
        <v>0</v>
      </c>
      <c r="O13">
        <f>(I13*21)/100</f>
        <v>0</v>
      </c>
      <c r="P13" t="s">
        <v>21</v>
      </c>
    </row>
    <row r="14" spans="1:18" x14ac:dyDescent="0.2">
      <c r="A14" s="26" t="s">
        <v>48</v>
      </c>
      <c r="E14" s="27" t="s">
        <v>45</v>
      </c>
    </row>
    <row r="15" spans="1:18" ht="51" x14ac:dyDescent="0.2">
      <c r="A15" s="28" t="s">
        <v>50</v>
      </c>
      <c r="E15" s="29" t="s">
        <v>437</v>
      </c>
    </row>
    <row r="16" spans="1:18" ht="38.25" x14ac:dyDescent="0.2">
      <c r="A16" t="s">
        <v>52</v>
      </c>
      <c r="E16" s="27" t="s">
        <v>438</v>
      </c>
    </row>
    <row r="17" spans="1:18" ht="12.75" customHeight="1" x14ac:dyDescent="0.2">
      <c r="A17" s="5" t="s">
        <v>41</v>
      </c>
      <c r="B17" s="5"/>
      <c r="C17" s="31" t="s">
        <v>439</v>
      </c>
      <c r="D17" s="5"/>
      <c r="E17" s="19" t="s">
        <v>430</v>
      </c>
      <c r="F17" s="5"/>
      <c r="G17" s="5"/>
      <c r="H17" s="5"/>
      <c r="I17" s="32">
        <f>0+Q17</f>
        <v>0</v>
      </c>
      <c r="O17">
        <f>0+R17</f>
        <v>0</v>
      </c>
      <c r="Q17">
        <f>0+I18+I22</f>
        <v>0</v>
      </c>
      <c r="R17">
        <f>0+O18+O22</f>
        <v>0</v>
      </c>
    </row>
    <row r="18" spans="1:18" x14ac:dyDescent="0.2">
      <c r="A18" s="17" t="s">
        <v>43</v>
      </c>
      <c r="B18" s="21" t="s">
        <v>20</v>
      </c>
      <c r="C18" s="21" t="s">
        <v>431</v>
      </c>
      <c r="D18" s="17" t="s">
        <v>45</v>
      </c>
      <c r="E18" s="22" t="s">
        <v>440</v>
      </c>
      <c r="F18" s="23" t="s">
        <v>441</v>
      </c>
      <c r="G18" s="24">
        <v>0.23699999999999999</v>
      </c>
      <c r="H18" s="25"/>
      <c r="I18" s="25">
        <f>ROUND(ROUND(H18,2)*ROUND(G18,3),2)</f>
        <v>0</v>
      </c>
      <c r="O18">
        <f>(I18*21)/100</f>
        <v>0</v>
      </c>
      <c r="P18" t="s">
        <v>21</v>
      </c>
    </row>
    <row r="19" spans="1:18" x14ac:dyDescent="0.2">
      <c r="A19" s="26" t="s">
        <v>48</v>
      </c>
      <c r="E19" s="27" t="s">
        <v>45</v>
      </c>
    </row>
    <row r="20" spans="1:18" ht="51" x14ac:dyDescent="0.2">
      <c r="A20" s="28" t="s">
        <v>50</v>
      </c>
      <c r="E20" s="29" t="s">
        <v>442</v>
      </c>
    </row>
    <row r="21" spans="1:18" x14ac:dyDescent="0.2">
      <c r="A21" t="s">
        <v>52</v>
      </c>
      <c r="E21" s="27" t="s">
        <v>434</v>
      </c>
    </row>
    <row r="22" spans="1:18" x14ac:dyDescent="0.2">
      <c r="A22" s="17" t="s">
        <v>43</v>
      </c>
      <c r="B22" s="21" t="s">
        <v>31</v>
      </c>
      <c r="C22" s="21" t="s">
        <v>443</v>
      </c>
      <c r="D22" s="17" t="s">
        <v>45</v>
      </c>
      <c r="E22" s="22" t="s">
        <v>444</v>
      </c>
      <c r="F22" s="23" t="s">
        <v>47</v>
      </c>
      <c r="G22" s="24">
        <v>1</v>
      </c>
      <c r="H22" s="25"/>
      <c r="I22" s="25">
        <f>ROUND(ROUND(H22,2)*ROUND(G22,3),2)</f>
        <v>0</v>
      </c>
      <c r="O22">
        <f>(I22*21)/100</f>
        <v>0</v>
      </c>
      <c r="P22" t="s">
        <v>21</v>
      </c>
    </row>
    <row r="23" spans="1:18" x14ac:dyDescent="0.2">
      <c r="A23" s="26" t="s">
        <v>48</v>
      </c>
      <c r="E23" s="27" t="s">
        <v>445</v>
      </c>
    </row>
    <row r="24" spans="1:18" ht="51" x14ac:dyDescent="0.2">
      <c r="A24" s="28" t="s">
        <v>50</v>
      </c>
      <c r="E24" s="29" t="s">
        <v>446</v>
      </c>
    </row>
    <row r="25" spans="1:18" x14ac:dyDescent="0.2">
      <c r="A25" t="s">
        <v>52</v>
      </c>
      <c r="E25" s="27" t="s">
        <v>434</v>
      </c>
    </row>
    <row r="26" spans="1:18" ht="12.75" customHeight="1" x14ac:dyDescent="0.2">
      <c r="A26" s="5" t="s">
        <v>41</v>
      </c>
      <c r="B26" s="5"/>
      <c r="C26" s="31" t="s">
        <v>447</v>
      </c>
      <c r="D26" s="5"/>
      <c r="E26" s="19" t="s">
        <v>448</v>
      </c>
      <c r="F26" s="5"/>
      <c r="G26" s="5"/>
      <c r="H26" s="5"/>
      <c r="I26" s="32">
        <f>0+Q26</f>
        <v>0</v>
      </c>
      <c r="O26">
        <f>0+R26</f>
        <v>0</v>
      </c>
      <c r="Q26">
        <f>0+I27+I31+I35+I39+I43+I47+I51+I55+I59</f>
        <v>0</v>
      </c>
      <c r="R26">
        <f>0+O27+O31+O35+O39+O43+O47+O51+O55+O59</f>
        <v>0</v>
      </c>
    </row>
    <row r="27" spans="1:18" ht="38.25" x14ac:dyDescent="0.2">
      <c r="A27" s="17" t="s">
        <v>43</v>
      </c>
      <c r="B27" s="21" t="s">
        <v>33</v>
      </c>
      <c r="C27" s="21" t="s">
        <v>449</v>
      </c>
      <c r="D27" s="17" t="s">
        <v>45</v>
      </c>
      <c r="E27" s="22" t="s">
        <v>450</v>
      </c>
      <c r="F27" s="23" t="s">
        <v>355</v>
      </c>
      <c r="G27" s="24">
        <v>15</v>
      </c>
      <c r="H27" s="25">
        <v>0</v>
      </c>
      <c r="I27" s="25">
        <f>ROUND(ROUND(H27,2)*ROUND(G27,3),2)</f>
        <v>0</v>
      </c>
      <c r="O27">
        <f>(I27*21)/100</f>
        <v>0</v>
      </c>
      <c r="P27" t="s">
        <v>21</v>
      </c>
    </row>
    <row r="28" spans="1:18" ht="51" x14ac:dyDescent="0.2">
      <c r="A28" s="26" t="s">
        <v>48</v>
      </c>
      <c r="E28" s="27" t="s">
        <v>451</v>
      </c>
    </row>
    <row r="29" spans="1:18" ht="51" x14ac:dyDescent="0.2">
      <c r="A29" s="28" t="s">
        <v>50</v>
      </c>
      <c r="E29" s="29" t="s">
        <v>452</v>
      </c>
    </row>
    <row r="30" spans="1:18" ht="140.25" x14ac:dyDescent="0.2">
      <c r="A30" t="s">
        <v>52</v>
      </c>
      <c r="E30" s="27" t="s">
        <v>453</v>
      </c>
    </row>
    <row r="31" spans="1:18" ht="38.25" x14ac:dyDescent="0.2">
      <c r="A31" s="17" t="s">
        <v>43</v>
      </c>
      <c r="B31" s="21" t="s">
        <v>35</v>
      </c>
      <c r="C31" s="21" t="s">
        <v>454</v>
      </c>
      <c r="D31" s="17" t="s">
        <v>45</v>
      </c>
      <c r="E31" s="22" t="s">
        <v>455</v>
      </c>
      <c r="F31" s="23" t="s">
        <v>355</v>
      </c>
      <c r="G31" s="24">
        <v>2542.89</v>
      </c>
      <c r="H31" s="25"/>
      <c r="I31" s="25">
        <f>ROUND(ROUND(H31,2)*ROUND(G31,3),2)</f>
        <v>0</v>
      </c>
      <c r="O31">
        <f>(I31*21)/100</f>
        <v>0</v>
      </c>
      <c r="P31" t="s">
        <v>21</v>
      </c>
    </row>
    <row r="32" spans="1:18" ht="25.5" x14ac:dyDescent="0.2">
      <c r="A32" s="26" t="s">
        <v>48</v>
      </c>
      <c r="E32" s="27" t="s">
        <v>356</v>
      </c>
    </row>
    <row r="33" spans="1:16" ht="51" x14ac:dyDescent="0.2">
      <c r="A33" s="28" t="s">
        <v>50</v>
      </c>
      <c r="E33" s="29" t="s">
        <v>456</v>
      </c>
    </row>
    <row r="34" spans="1:16" ht="140.25" x14ac:dyDescent="0.2">
      <c r="A34" t="s">
        <v>52</v>
      </c>
      <c r="E34" s="27" t="s">
        <v>453</v>
      </c>
    </row>
    <row r="35" spans="1:16" ht="38.25" x14ac:dyDescent="0.2">
      <c r="A35" s="17" t="s">
        <v>43</v>
      </c>
      <c r="B35" s="21" t="s">
        <v>71</v>
      </c>
      <c r="C35" s="21" t="s">
        <v>457</v>
      </c>
      <c r="D35" s="17" t="s">
        <v>45</v>
      </c>
      <c r="E35" s="22" t="s">
        <v>458</v>
      </c>
      <c r="F35" s="23" t="s">
        <v>355</v>
      </c>
      <c r="G35" s="24">
        <v>188.1</v>
      </c>
      <c r="H35" s="25"/>
      <c r="I35" s="25">
        <f>ROUND(ROUND(H35,2)*ROUND(G35,3),2)</f>
        <v>0</v>
      </c>
      <c r="O35">
        <f>(I35*21)/100</f>
        <v>0</v>
      </c>
      <c r="P35" t="s">
        <v>21</v>
      </c>
    </row>
    <row r="36" spans="1:16" ht="25.5" x14ac:dyDescent="0.2">
      <c r="A36" s="26" t="s">
        <v>48</v>
      </c>
      <c r="E36" s="27" t="s">
        <v>356</v>
      </c>
    </row>
    <row r="37" spans="1:16" ht="51" x14ac:dyDescent="0.2">
      <c r="A37" s="28" t="s">
        <v>50</v>
      </c>
      <c r="E37" s="29" t="s">
        <v>459</v>
      </c>
    </row>
    <row r="38" spans="1:16" ht="140.25" x14ac:dyDescent="0.2">
      <c r="A38" t="s">
        <v>52</v>
      </c>
      <c r="E38" s="27" t="s">
        <v>453</v>
      </c>
    </row>
    <row r="39" spans="1:16" ht="38.25" x14ac:dyDescent="0.2">
      <c r="A39" s="17" t="s">
        <v>43</v>
      </c>
      <c r="B39" s="21" t="s">
        <v>75</v>
      </c>
      <c r="C39" s="21" t="s">
        <v>460</v>
      </c>
      <c r="D39" s="17" t="s">
        <v>45</v>
      </c>
      <c r="E39" s="22" t="s">
        <v>461</v>
      </c>
      <c r="F39" s="23" t="s">
        <v>355</v>
      </c>
      <c r="G39" s="24">
        <v>0.214</v>
      </c>
      <c r="H39" s="25"/>
      <c r="I39" s="25">
        <f>ROUND(ROUND(H39,2)*ROUND(G39,3),2)</f>
        <v>0</v>
      </c>
      <c r="O39">
        <f>(I39*21)/100</f>
        <v>0</v>
      </c>
      <c r="P39" t="s">
        <v>21</v>
      </c>
    </row>
    <row r="40" spans="1:16" ht="25.5" x14ac:dyDescent="0.2">
      <c r="A40" s="26" t="s">
        <v>48</v>
      </c>
      <c r="E40" s="27" t="s">
        <v>356</v>
      </c>
    </row>
    <row r="41" spans="1:16" ht="51" x14ac:dyDescent="0.2">
      <c r="A41" s="28" t="s">
        <v>50</v>
      </c>
      <c r="E41" s="29" t="s">
        <v>462</v>
      </c>
    </row>
    <row r="42" spans="1:16" ht="140.25" x14ac:dyDescent="0.2">
      <c r="A42" t="s">
        <v>52</v>
      </c>
      <c r="E42" s="27" t="s">
        <v>453</v>
      </c>
    </row>
    <row r="43" spans="1:16" ht="38.25" x14ac:dyDescent="0.2">
      <c r="A43" s="17" t="s">
        <v>43</v>
      </c>
      <c r="B43" s="21" t="s">
        <v>38</v>
      </c>
      <c r="C43" s="21" t="s">
        <v>463</v>
      </c>
      <c r="D43" s="17" t="s">
        <v>45</v>
      </c>
      <c r="E43" s="22" t="s">
        <v>464</v>
      </c>
      <c r="F43" s="23" t="s">
        <v>355</v>
      </c>
      <c r="G43" s="24">
        <v>0.45900000000000002</v>
      </c>
      <c r="H43" s="25"/>
      <c r="I43" s="25">
        <f>ROUND(ROUND(H43,2)*ROUND(G43,3),2)</f>
        <v>0</v>
      </c>
      <c r="O43">
        <f>(I43*21)/100</f>
        <v>0</v>
      </c>
      <c r="P43" t="s">
        <v>21</v>
      </c>
    </row>
    <row r="44" spans="1:16" ht="25.5" x14ac:dyDescent="0.2">
      <c r="A44" s="26" t="s">
        <v>48</v>
      </c>
      <c r="E44" s="27" t="s">
        <v>356</v>
      </c>
    </row>
    <row r="45" spans="1:16" ht="51" x14ac:dyDescent="0.2">
      <c r="A45" s="28" t="s">
        <v>50</v>
      </c>
      <c r="E45" s="29" t="s">
        <v>465</v>
      </c>
    </row>
    <row r="46" spans="1:16" ht="140.25" x14ac:dyDescent="0.2">
      <c r="A46" t="s">
        <v>52</v>
      </c>
      <c r="E46" s="27" t="s">
        <v>453</v>
      </c>
    </row>
    <row r="47" spans="1:16" ht="38.25" x14ac:dyDescent="0.2">
      <c r="A47" s="17" t="s">
        <v>43</v>
      </c>
      <c r="B47" s="21" t="s">
        <v>40</v>
      </c>
      <c r="C47" s="21" t="s">
        <v>466</v>
      </c>
      <c r="D47" s="17" t="s">
        <v>45</v>
      </c>
      <c r="E47" s="22" t="s">
        <v>467</v>
      </c>
      <c r="F47" s="23" t="s">
        <v>355</v>
      </c>
      <c r="G47" s="24">
        <v>60.823999999999998</v>
      </c>
      <c r="H47" s="25">
        <v>0</v>
      </c>
      <c r="I47" s="25">
        <f>ROUND(ROUND(H47,2)*ROUND(G47,3),2)</f>
        <v>0</v>
      </c>
      <c r="O47">
        <f>(I47*21)/100</f>
        <v>0</v>
      </c>
      <c r="P47" t="s">
        <v>21</v>
      </c>
    </row>
    <row r="48" spans="1:16" ht="38.25" x14ac:dyDescent="0.2">
      <c r="A48" s="26" t="s">
        <v>48</v>
      </c>
      <c r="E48" s="27" t="s">
        <v>468</v>
      </c>
    </row>
    <row r="49" spans="1:18" ht="51" x14ac:dyDescent="0.2">
      <c r="A49" s="28" t="s">
        <v>50</v>
      </c>
      <c r="E49" s="29" t="s">
        <v>469</v>
      </c>
    </row>
    <row r="50" spans="1:18" ht="140.25" x14ac:dyDescent="0.2">
      <c r="A50" t="s">
        <v>52</v>
      </c>
      <c r="E50" s="27" t="s">
        <v>453</v>
      </c>
    </row>
    <row r="51" spans="1:18" ht="38.25" x14ac:dyDescent="0.2">
      <c r="A51" s="17" t="s">
        <v>43</v>
      </c>
      <c r="B51" s="21" t="s">
        <v>85</v>
      </c>
      <c r="C51" s="21" t="s">
        <v>470</v>
      </c>
      <c r="D51" s="17" t="s">
        <v>45</v>
      </c>
      <c r="E51" s="22" t="s">
        <v>471</v>
      </c>
      <c r="F51" s="23" t="s">
        <v>355</v>
      </c>
      <c r="G51" s="24">
        <v>84</v>
      </c>
      <c r="H51" s="25"/>
      <c r="I51" s="25">
        <f>ROUND(ROUND(H51,2)*ROUND(G51,3),2)</f>
        <v>0</v>
      </c>
      <c r="O51">
        <f>(I51*21)/100</f>
        <v>0</v>
      </c>
      <c r="P51" t="s">
        <v>21</v>
      </c>
    </row>
    <row r="52" spans="1:18" ht="25.5" x14ac:dyDescent="0.2">
      <c r="A52" s="26" t="s">
        <v>48</v>
      </c>
      <c r="E52" s="27" t="s">
        <v>356</v>
      </c>
    </row>
    <row r="53" spans="1:18" ht="51" x14ac:dyDescent="0.2">
      <c r="A53" s="28" t="s">
        <v>50</v>
      </c>
      <c r="E53" s="29" t="s">
        <v>472</v>
      </c>
    </row>
    <row r="54" spans="1:18" ht="140.25" x14ac:dyDescent="0.2">
      <c r="A54" t="s">
        <v>52</v>
      </c>
      <c r="E54" s="27" t="s">
        <v>453</v>
      </c>
    </row>
    <row r="55" spans="1:18" ht="38.25" x14ac:dyDescent="0.2">
      <c r="A55" s="17" t="s">
        <v>43</v>
      </c>
      <c r="B55" s="21" t="s">
        <v>88</v>
      </c>
      <c r="C55" s="21" t="s">
        <v>473</v>
      </c>
      <c r="D55" s="17" t="s">
        <v>45</v>
      </c>
      <c r="E55" s="22" t="s">
        <v>474</v>
      </c>
      <c r="F55" s="23" t="s">
        <v>355</v>
      </c>
      <c r="G55" s="24">
        <v>49.933</v>
      </c>
      <c r="H55" s="25"/>
      <c r="I55" s="25">
        <f>ROUND(ROUND(H55,2)*ROUND(G55,3),2)</f>
        <v>0</v>
      </c>
      <c r="O55">
        <f>(I55*21)/100</f>
        <v>0</v>
      </c>
      <c r="P55" t="s">
        <v>21</v>
      </c>
    </row>
    <row r="56" spans="1:18" ht="38.25" x14ac:dyDescent="0.2">
      <c r="A56" s="26" t="s">
        <v>48</v>
      </c>
      <c r="E56" s="27" t="s">
        <v>475</v>
      </c>
    </row>
    <row r="57" spans="1:18" ht="51" x14ac:dyDescent="0.2">
      <c r="A57" s="28" t="s">
        <v>50</v>
      </c>
      <c r="E57" s="29" t="s">
        <v>476</v>
      </c>
    </row>
    <row r="58" spans="1:18" ht="140.25" x14ac:dyDescent="0.2">
      <c r="A58" t="s">
        <v>52</v>
      </c>
      <c r="E58" s="27" t="s">
        <v>453</v>
      </c>
    </row>
    <row r="59" spans="1:18" ht="25.5" x14ac:dyDescent="0.2">
      <c r="A59" s="17" t="s">
        <v>43</v>
      </c>
      <c r="B59" s="21" t="s">
        <v>92</v>
      </c>
      <c r="C59" s="21" t="s">
        <v>477</v>
      </c>
      <c r="D59" s="17" t="s">
        <v>45</v>
      </c>
      <c r="E59" s="22" t="s">
        <v>478</v>
      </c>
      <c r="F59" s="23" t="s">
        <v>355</v>
      </c>
      <c r="G59" s="24">
        <v>39.475999999999999</v>
      </c>
      <c r="H59" s="25"/>
      <c r="I59" s="25">
        <f>ROUND(ROUND(H59,2)*ROUND(G59,3),2)</f>
        <v>0</v>
      </c>
      <c r="O59">
        <f>(I59*21)/100</f>
        <v>0</v>
      </c>
      <c r="P59" t="s">
        <v>21</v>
      </c>
    </row>
    <row r="60" spans="1:18" ht="38.25" x14ac:dyDescent="0.2">
      <c r="A60" s="26" t="s">
        <v>48</v>
      </c>
      <c r="E60" s="27" t="s">
        <v>479</v>
      </c>
    </row>
    <row r="61" spans="1:18" ht="51" x14ac:dyDescent="0.2">
      <c r="A61" s="28" t="s">
        <v>50</v>
      </c>
      <c r="E61" s="29" t="s">
        <v>480</v>
      </c>
    </row>
    <row r="62" spans="1:18" ht="140.25" x14ac:dyDescent="0.2">
      <c r="A62" t="s">
        <v>52</v>
      </c>
      <c r="E62" s="27" t="s">
        <v>453</v>
      </c>
    </row>
    <row r="63" spans="1:18" ht="12.75" customHeight="1" x14ac:dyDescent="0.2">
      <c r="A63" s="5" t="s">
        <v>41</v>
      </c>
      <c r="B63" s="5"/>
      <c r="C63" s="31" t="s">
        <v>33</v>
      </c>
      <c r="D63" s="5"/>
      <c r="E63" s="19" t="s">
        <v>481</v>
      </c>
      <c r="F63" s="5"/>
      <c r="G63" s="5"/>
      <c r="H63" s="5"/>
      <c r="I63" s="32">
        <f>0+Q63</f>
        <v>0</v>
      </c>
      <c r="O63">
        <f>0+R63</f>
        <v>0</v>
      </c>
      <c r="Q63">
        <f>0+I64+I68+I72+I76+I80+I84+I88+I92+I96+I100</f>
        <v>0</v>
      </c>
      <c r="R63">
        <f>0+O64+O68+O72+O76+O80+O84+O88+O92+O96+O100</f>
        <v>0</v>
      </c>
    </row>
    <row r="64" spans="1:18" x14ac:dyDescent="0.2">
      <c r="A64" s="17" t="s">
        <v>43</v>
      </c>
      <c r="B64" s="21" t="s">
        <v>95</v>
      </c>
      <c r="C64" s="21" t="s">
        <v>482</v>
      </c>
      <c r="D64" s="17" t="s">
        <v>45</v>
      </c>
      <c r="E64" s="22" t="s">
        <v>483</v>
      </c>
      <c r="F64" s="23" t="s">
        <v>69</v>
      </c>
      <c r="G64" s="24">
        <v>876.9</v>
      </c>
      <c r="H64" s="25"/>
      <c r="I64" s="25">
        <f>ROUND(ROUND(H64,2)*ROUND(G64,3),2)</f>
        <v>0</v>
      </c>
      <c r="O64">
        <f>(I64*21)/100</f>
        <v>0</v>
      </c>
      <c r="P64" t="s">
        <v>21</v>
      </c>
    </row>
    <row r="65" spans="1:16" x14ac:dyDescent="0.2">
      <c r="A65" s="26" t="s">
        <v>48</v>
      </c>
      <c r="E65" s="27" t="s">
        <v>45</v>
      </c>
    </row>
    <row r="66" spans="1:16" ht="51" x14ac:dyDescent="0.2">
      <c r="A66" s="28" t="s">
        <v>50</v>
      </c>
      <c r="E66" s="29" t="s">
        <v>484</v>
      </c>
    </row>
    <row r="67" spans="1:16" ht="89.25" x14ac:dyDescent="0.2">
      <c r="A67" t="s">
        <v>52</v>
      </c>
      <c r="E67" s="27" t="s">
        <v>485</v>
      </c>
    </row>
    <row r="68" spans="1:16" x14ac:dyDescent="0.2">
      <c r="A68" s="17" t="s">
        <v>43</v>
      </c>
      <c r="B68" s="21" t="s">
        <v>98</v>
      </c>
      <c r="C68" s="21" t="s">
        <v>486</v>
      </c>
      <c r="D68" s="17" t="s">
        <v>45</v>
      </c>
      <c r="E68" s="22" t="s">
        <v>487</v>
      </c>
      <c r="F68" s="23" t="s">
        <v>69</v>
      </c>
      <c r="G68" s="24">
        <v>219.5</v>
      </c>
      <c r="H68" s="25"/>
      <c r="I68" s="25">
        <f>ROUND(ROUND(H68,2)*ROUND(G68,3),2)</f>
        <v>0</v>
      </c>
      <c r="O68">
        <f>(I68*21)/100</f>
        <v>0</v>
      </c>
      <c r="P68" t="s">
        <v>21</v>
      </c>
    </row>
    <row r="69" spans="1:16" x14ac:dyDescent="0.2">
      <c r="A69" s="26" t="s">
        <v>48</v>
      </c>
      <c r="E69" s="27" t="s">
        <v>488</v>
      </c>
    </row>
    <row r="70" spans="1:16" ht="51" x14ac:dyDescent="0.2">
      <c r="A70" s="28" t="s">
        <v>50</v>
      </c>
      <c r="E70" s="29" t="s">
        <v>489</v>
      </c>
    </row>
    <row r="71" spans="1:16" ht="89.25" x14ac:dyDescent="0.2">
      <c r="A71" t="s">
        <v>52</v>
      </c>
      <c r="E71" s="27" t="s">
        <v>485</v>
      </c>
    </row>
    <row r="72" spans="1:16" x14ac:dyDescent="0.2">
      <c r="A72" s="17" t="s">
        <v>43</v>
      </c>
      <c r="B72" s="21" t="s">
        <v>101</v>
      </c>
      <c r="C72" s="21" t="s">
        <v>490</v>
      </c>
      <c r="D72" s="17" t="s">
        <v>45</v>
      </c>
      <c r="E72" s="22" t="s">
        <v>491</v>
      </c>
      <c r="F72" s="23" t="s">
        <v>69</v>
      </c>
      <c r="G72" s="24">
        <v>10.5</v>
      </c>
      <c r="H72" s="25"/>
      <c r="I72" s="25">
        <f>ROUND(ROUND(H72,2)*ROUND(G72,3),2)</f>
        <v>0</v>
      </c>
      <c r="O72">
        <f>(I72*21)/100</f>
        <v>0</v>
      </c>
      <c r="P72" t="s">
        <v>21</v>
      </c>
    </row>
    <row r="73" spans="1:16" x14ac:dyDescent="0.2">
      <c r="A73" s="26" t="s">
        <v>48</v>
      </c>
      <c r="E73" s="27" t="s">
        <v>45</v>
      </c>
    </row>
    <row r="74" spans="1:16" ht="51" x14ac:dyDescent="0.2">
      <c r="A74" s="28" t="s">
        <v>50</v>
      </c>
      <c r="E74" s="29" t="s">
        <v>492</v>
      </c>
    </row>
    <row r="75" spans="1:16" ht="76.5" x14ac:dyDescent="0.2">
      <c r="A75" t="s">
        <v>52</v>
      </c>
      <c r="E75" s="27" t="s">
        <v>493</v>
      </c>
    </row>
    <row r="76" spans="1:16" ht="25.5" x14ac:dyDescent="0.2">
      <c r="A76" s="17" t="s">
        <v>43</v>
      </c>
      <c r="B76" s="21" t="s">
        <v>104</v>
      </c>
      <c r="C76" s="21" t="s">
        <v>494</v>
      </c>
      <c r="D76" s="17" t="s">
        <v>45</v>
      </c>
      <c r="E76" s="22" t="s">
        <v>495</v>
      </c>
      <c r="F76" s="23" t="s">
        <v>84</v>
      </c>
      <c r="G76" s="24">
        <v>242</v>
      </c>
      <c r="H76" s="25"/>
      <c r="I76" s="25">
        <f>ROUND(ROUND(H76,2)*ROUND(G76,3),2)</f>
        <v>0</v>
      </c>
      <c r="O76">
        <f>(I76*21)/100</f>
        <v>0</v>
      </c>
      <c r="P76" t="s">
        <v>21</v>
      </c>
    </row>
    <row r="77" spans="1:16" x14ac:dyDescent="0.2">
      <c r="A77" s="26" t="s">
        <v>48</v>
      </c>
      <c r="E77" s="27" t="s">
        <v>496</v>
      </c>
    </row>
    <row r="78" spans="1:16" ht="51" x14ac:dyDescent="0.2">
      <c r="A78" s="28" t="s">
        <v>50</v>
      </c>
      <c r="E78" s="29" t="s">
        <v>497</v>
      </c>
    </row>
    <row r="79" spans="1:16" ht="318.75" x14ac:dyDescent="0.2">
      <c r="A79" t="s">
        <v>52</v>
      </c>
      <c r="E79" s="27" t="s">
        <v>498</v>
      </c>
    </row>
    <row r="80" spans="1:16" ht="25.5" x14ac:dyDescent="0.2">
      <c r="A80" s="17" t="s">
        <v>43</v>
      </c>
      <c r="B80" s="21" t="s">
        <v>107</v>
      </c>
      <c r="C80" s="21" t="s">
        <v>499</v>
      </c>
      <c r="D80" s="17" t="s">
        <v>45</v>
      </c>
      <c r="E80" s="22" t="s">
        <v>500</v>
      </c>
      <c r="F80" s="23" t="s">
        <v>84</v>
      </c>
      <c r="G80" s="24">
        <v>439</v>
      </c>
      <c r="H80" s="25"/>
      <c r="I80" s="25">
        <f>ROUND(ROUND(H80,2)*ROUND(G80,3),2)</f>
        <v>0</v>
      </c>
      <c r="O80">
        <f>(I80*21)/100</f>
        <v>0</v>
      </c>
      <c r="P80" t="s">
        <v>21</v>
      </c>
    </row>
    <row r="81" spans="1:16" x14ac:dyDescent="0.2">
      <c r="A81" s="26" t="s">
        <v>48</v>
      </c>
      <c r="E81" s="27" t="s">
        <v>488</v>
      </c>
    </row>
    <row r="82" spans="1:16" ht="51" x14ac:dyDescent="0.2">
      <c r="A82" s="28" t="s">
        <v>50</v>
      </c>
      <c r="E82" s="29" t="s">
        <v>501</v>
      </c>
    </row>
    <row r="83" spans="1:16" ht="114.75" x14ac:dyDescent="0.2">
      <c r="A83" t="s">
        <v>52</v>
      </c>
      <c r="E83" s="27" t="s">
        <v>502</v>
      </c>
    </row>
    <row r="84" spans="1:16" ht="25.5" x14ac:dyDescent="0.2">
      <c r="A84" s="17" t="s">
        <v>43</v>
      </c>
      <c r="B84" s="21" t="s">
        <v>110</v>
      </c>
      <c r="C84" s="21" t="s">
        <v>503</v>
      </c>
      <c r="D84" s="17" t="s">
        <v>45</v>
      </c>
      <c r="E84" s="22" t="s">
        <v>504</v>
      </c>
      <c r="F84" s="23" t="s">
        <v>84</v>
      </c>
      <c r="G84" s="24">
        <v>220</v>
      </c>
      <c r="H84" s="25"/>
      <c r="I84" s="25">
        <f>ROUND(ROUND(H84,2)*ROUND(G84,3),2)</f>
        <v>0</v>
      </c>
      <c r="O84">
        <f>(I84*21)/100</f>
        <v>0</v>
      </c>
      <c r="P84" t="s">
        <v>21</v>
      </c>
    </row>
    <row r="85" spans="1:16" x14ac:dyDescent="0.2">
      <c r="A85" s="26" t="s">
        <v>48</v>
      </c>
      <c r="E85" s="27" t="s">
        <v>505</v>
      </c>
    </row>
    <row r="86" spans="1:16" ht="51" x14ac:dyDescent="0.2">
      <c r="A86" s="28" t="s">
        <v>50</v>
      </c>
      <c r="E86" s="29" t="s">
        <v>506</v>
      </c>
    </row>
    <row r="87" spans="1:16" ht="114.75" x14ac:dyDescent="0.2">
      <c r="A87" t="s">
        <v>52</v>
      </c>
      <c r="E87" s="27" t="s">
        <v>502</v>
      </c>
    </row>
    <row r="88" spans="1:16" x14ac:dyDescent="0.2">
      <c r="A88" s="17" t="s">
        <v>43</v>
      </c>
      <c r="B88" s="21" t="s">
        <v>113</v>
      </c>
      <c r="C88" s="21" t="s">
        <v>507</v>
      </c>
      <c r="D88" s="17" t="s">
        <v>45</v>
      </c>
      <c r="E88" s="22" t="s">
        <v>508</v>
      </c>
      <c r="F88" s="23" t="s">
        <v>91</v>
      </c>
      <c r="G88" s="24">
        <v>28</v>
      </c>
      <c r="H88" s="25"/>
      <c r="I88" s="25">
        <f>ROUND(ROUND(H88,2)*ROUND(G88,3),2)</f>
        <v>0</v>
      </c>
      <c r="O88">
        <f>(I88*21)/100</f>
        <v>0</v>
      </c>
      <c r="P88" t="s">
        <v>21</v>
      </c>
    </row>
    <row r="89" spans="1:16" x14ac:dyDescent="0.2">
      <c r="A89" s="26" t="s">
        <v>48</v>
      </c>
      <c r="E89" s="27" t="s">
        <v>45</v>
      </c>
    </row>
    <row r="90" spans="1:16" ht="51" x14ac:dyDescent="0.2">
      <c r="A90" s="28" t="s">
        <v>50</v>
      </c>
      <c r="E90" s="29" t="s">
        <v>509</v>
      </c>
    </row>
    <row r="91" spans="1:16" ht="255" x14ac:dyDescent="0.2">
      <c r="A91" t="s">
        <v>52</v>
      </c>
      <c r="E91" s="27" t="s">
        <v>510</v>
      </c>
    </row>
    <row r="92" spans="1:16" ht="25.5" x14ac:dyDescent="0.2">
      <c r="A92" s="17" t="s">
        <v>43</v>
      </c>
      <c r="B92" s="21" t="s">
        <v>117</v>
      </c>
      <c r="C92" s="21" t="s">
        <v>511</v>
      </c>
      <c r="D92" s="17" t="s">
        <v>45</v>
      </c>
      <c r="E92" s="22" t="s">
        <v>512</v>
      </c>
      <c r="F92" s="23" t="s">
        <v>84</v>
      </c>
      <c r="G92" s="24">
        <v>564</v>
      </c>
      <c r="H92" s="25"/>
      <c r="I92" s="25">
        <f>ROUND(ROUND(H92,2)*ROUND(G92,3),2)</f>
        <v>0</v>
      </c>
      <c r="O92">
        <f>(I92*21)/100</f>
        <v>0</v>
      </c>
      <c r="P92" t="s">
        <v>21</v>
      </c>
    </row>
    <row r="93" spans="1:16" x14ac:dyDescent="0.2">
      <c r="A93" s="26" t="s">
        <v>48</v>
      </c>
      <c r="E93" s="27" t="s">
        <v>45</v>
      </c>
    </row>
    <row r="94" spans="1:16" ht="51" x14ac:dyDescent="0.2">
      <c r="A94" s="28" t="s">
        <v>50</v>
      </c>
      <c r="E94" s="29" t="s">
        <v>513</v>
      </c>
    </row>
    <row r="95" spans="1:16" ht="178.5" x14ac:dyDescent="0.2">
      <c r="A95" t="s">
        <v>52</v>
      </c>
      <c r="E95" s="27" t="s">
        <v>514</v>
      </c>
    </row>
    <row r="96" spans="1:16" ht="25.5" x14ac:dyDescent="0.2">
      <c r="A96" s="17" t="s">
        <v>43</v>
      </c>
      <c r="B96" s="21" t="s">
        <v>119</v>
      </c>
      <c r="C96" s="21" t="s">
        <v>515</v>
      </c>
      <c r="D96" s="17" t="s">
        <v>45</v>
      </c>
      <c r="E96" s="22" t="s">
        <v>516</v>
      </c>
      <c r="F96" s="23" t="s">
        <v>84</v>
      </c>
      <c r="G96" s="24">
        <v>220</v>
      </c>
      <c r="H96" s="25"/>
      <c r="I96" s="25">
        <f>ROUND(ROUND(H96,2)*ROUND(G96,3),2)</f>
        <v>0</v>
      </c>
      <c r="O96">
        <f>(I96*21)/100</f>
        <v>0</v>
      </c>
      <c r="P96" t="s">
        <v>21</v>
      </c>
    </row>
    <row r="97" spans="1:18" x14ac:dyDescent="0.2">
      <c r="A97" s="26" t="s">
        <v>48</v>
      </c>
      <c r="E97" s="27" t="s">
        <v>45</v>
      </c>
    </row>
    <row r="98" spans="1:18" ht="51" x14ac:dyDescent="0.2">
      <c r="A98" s="28" t="s">
        <v>50</v>
      </c>
      <c r="E98" s="29" t="s">
        <v>506</v>
      </c>
    </row>
    <row r="99" spans="1:18" ht="178.5" x14ac:dyDescent="0.2">
      <c r="A99" t="s">
        <v>52</v>
      </c>
      <c r="E99" s="27" t="s">
        <v>514</v>
      </c>
    </row>
    <row r="100" spans="1:18" x14ac:dyDescent="0.2">
      <c r="A100" s="17" t="s">
        <v>43</v>
      </c>
      <c r="B100" s="21" t="s">
        <v>122</v>
      </c>
      <c r="C100" s="21" t="s">
        <v>517</v>
      </c>
      <c r="D100" s="17" t="s">
        <v>45</v>
      </c>
      <c r="E100" s="22" t="s">
        <v>518</v>
      </c>
      <c r="F100" s="23" t="s">
        <v>519</v>
      </c>
      <c r="G100" s="24">
        <v>855</v>
      </c>
      <c r="H100" s="25"/>
      <c r="I100" s="25">
        <f>ROUND(ROUND(H100,2)*ROUND(G100,3),2)</f>
        <v>0</v>
      </c>
      <c r="O100">
        <f>(I100*21)/100</f>
        <v>0</v>
      </c>
      <c r="P100" t="s">
        <v>21</v>
      </c>
    </row>
    <row r="101" spans="1:18" x14ac:dyDescent="0.2">
      <c r="A101" s="26" t="s">
        <v>48</v>
      </c>
      <c r="E101" s="27" t="s">
        <v>520</v>
      </c>
    </row>
    <row r="102" spans="1:18" ht="51" x14ac:dyDescent="0.2">
      <c r="A102" s="28" t="s">
        <v>50</v>
      </c>
      <c r="E102" s="29" t="s">
        <v>521</v>
      </c>
    </row>
    <row r="103" spans="1:18" ht="89.25" x14ac:dyDescent="0.2">
      <c r="A103" t="s">
        <v>52</v>
      </c>
      <c r="E103" s="27" t="s">
        <v>485</v>
      </c>
    </row>
    <row r="104" spans="1:18" ht="12.75" customHeight="1" x14ac:dyDescent="0.2">
      <c r="A104" s="5" t="s">
        <v>41</v>
      </c>
      <c r="B104" s="5"/>
      <c r="C104" s="31" t="s">
        <v>38</v>
      </c>
      <c r="D104" s="5"/>
      <c r="E104" s="19" t="s">
        <v>522</v>
      </c>
      <c r="F104" s="5"/>
      <c r="G104" s="5"/>
      <c r="H104" s="5"/>
      <c r="I104" s="32">
        <f>0+Q104</f>
        <v>0</v>
      </c>
      <c r="O104">
        <f>0+R104</f>
        <v>0</v>
      </c>
      <c r="Q104">
        <f>0+I105+I109+I113+I117+I121+I125+I129</f>
        <v>0</v>
      </c>
      <c r="R104">
        <f>0+O105+O109+O113+O117+O121+O125+O129</f>
        <v>0</v>
      </c>
    </row>
    <row r="105" spans="1:18" x14ac:dyDescent="0.2">
      <c r="A105" s="17" t="s">
        <v>43</v>
      </c>
      <c r="B105" s="21" t="s">
        <v>125</v>
      </c>
      <c r="C105" s="21" t="s">
        <v>523</v>
      </c>
      <c r="D105" s="17" t="s">
        <v>45</v>
      </c>
      <c r="E105" s="22" t="s">
        <v>524</v>
      </c>
      <c r="F105" s="23" t="s">
        <v>91</v>
      </c>
      <c r="G105" s="24">
        <v>1</v>
      </c>
      <c r="H105" s="25"/>
      <c r="I105" s="25">
        <f>ROUND(ROUND(H105,2)*ROUND(G105,3),2)</f>
        <v>0</v>
      </c>
      <c r="O105">
        <f>(I105*21)/100</f>
        <v>0</v>
      </c>
      <c r="P105" t="s">
        <v>21</v>
      </c>
    </row>
    <row r="106" spans="1:18" x14ac:dyDescent="0.2">
      <c r="A106" s="26" t="s">
        <v>48</v>
      </c>
      <c r="E106" s="27" t="s">
        <v>525</v>
      </c>
    </row>
    <row r="107" spans="1:18" ht="51" x14ac:dyDescent="0.2">
      <c r="A107" s="28" t="s">
        <v>50</v>
      </c>
      <c r="E107" s="29" t="s">
        <v>526</v>
      </c>
    </row>
    <row r="108" spans="1:18" ht="140.25" x14ac:dyDescent="0.2">
      <c r="A108" t="s">
        <v>52</v>
      </c>
      <c r="E108" s="27" t="s">
        <v>527</v>
      </c>
    </row>
    <row r="109" spans="1:18" x14ac:dyDescent="0.2">
      <c r="A109" s="17" t="s">
        <v>43</v>
      </c>
      <c r="B109" s="21" t="s">
        <v>128</v>
      </c>
      <c r="C109" s="21" t="s">
        <v>528</v>
      </c>
      <c r="D109" s="17" t="s">
        <v>45</v>
      </c>
      <c r="E109" s="22" t="s">
        <v>529</v>
      </c>
      <c r="F109" s="23" t="s">
        <v>91</v>
      </c>
      <c r="G109" s="24">
        <v>2</v>
      </c>
      <c r="H109" s="25"/>
      <c r="I109" s="25">
        <f>ROUND(ROUND(H109,2)*ROUND(G109,3),2)</f>
        <v>0</v>
      </c>
      <c r="O109">
        <f>(I109*21)/100</f>
        <v>0</v>
      </c>
      <c r="P109" t="s">
        <v>21</v>
      </c>
    </row>
    <row r="110" spans="1:18" x14ac:dyDescent="0.2">
      <c r="A110" s="26" t="s">
        <v>48</v>
      </c>
      <c r="E110" s="27" t="s">
        <v>45</v>
      </c>
    </row>
    <row r="111" spans="1:18" ht="51" x14ac:dyDescent="0.2">
      <c r="A111" s="28" t="s">
        <v>50</v>
      </c>
      <c r="E111" s="29" t="s">
        <v>530</v>
      </c>
    </row>
    <row r="112" spans="1:18" ht="165.75" x14ac:dyDescent="0.2">
      <c r="A112" t="s">
        <v>52</v>
      </c>
      <c r="E112" s="27" t="s">
        <v>531</v>
      </c>
    </row>
    <row r="113" spans="1:16" x14ac:dyDescent="0.2">
      <c r="A113" s="17" t="s">
        <v>43</v>
      </c>
      <c r="B113" s="21" t="s">
        <v>131</v>
      </c>
      <c r="C113" s="21" t="s">
        <v>532</v>
      </c>
      <c r="D113" s="17" t="s">
        <v>45</v>
      </c>
      <c r="E113" s="22" t="s">
        <v>533</v>
      </c>
      <c r="F113" s="23" t="s">
        <v>69</v>
      </c>
      <c r="G113" s="24">
        <v>986.9</v>
      </c>
      <c r="H113" s="25"/>
      <c r="I113" s="25">
        <f>ROUND(ROUND(H113,2)*ROUND(G113,3),2)</f>
        <v>0</v>
      </c>
      <c r="O113">
        <f>(I113*21)/100</f>
        <v>0</v>
      </c>
      <c r="P113" t="s">
        <v>21</v>
      </c>
    </row>
    <row r="114" spans="1:16" x14ac:dyDescent="0.2">
      <c r="A114" s="26" t="s">
        <v>48</v>
      </c>
      <c r="E114" s="27" t="s">
        <v>534</v>
      </c>
    </row>
    <row r="115" spans="1:16" ht="51" x14ac:dyDescent="0.2">
      <c r="A115" s="28" t="s">
        <v>50</v>
      </c>
      <c r="E115" s="29" t="s">
        <v>535</v>
      </c>
    </row>
    <row r="116" spans="1:16" ht="140.25" x14ac:dyDescent="0.2">
      <c r="A116" t="s">
        <v>52</v>
      </c>
      <c r="E116" s="27" t="s">
        <v>536</v>
      </c>
    </row>
    <row r="117" spans="1:16" ht="25.5" x14ac:dyDescent="0.2">
      <c r="A117" s="17" t="s">
        <v>43</v>
      </c>
      <c r="B117" s="21" t="s">
        <v>134</v>
      </c>
      <c r="C117" s="21" t="s">
        <v>537</v>
      </c>
      <c r="D117" s="17" t="s">
        <v>45</v>
      </c>
      <c r="E117" s="22" t="s">
        <v>538</v>
      </c>
      <c r="F117" s="23" t="s">
        <v>84</v>
      </c>
      <c r="G117" s="24">
        <v>443</v>
      </c>
      <c r="H117" s="25"/>
      <c r="I117" s="25">
        <f>ROUND(ROUND(H117,2)*ROUND(G117,3),2)</f>
        <v>0</v>
      </c>
      <c r="O117">
        <f>(I117*21)/100</f>
        <v>0</v>
      </c>
      <c r="P117" t="s">
        <v>21</v>
      </c>
    </row>
    <row r="118" spans="1:16" x14ac:dyDescent="0.2">
      <c r="A118" s="26" t="s">
        <v>48</v>
      </c>
      <c r="E118" s="27" t="s">
        <v>45</v>
      </c>
    </row>
    <row r="119" spans="1:16" ht="51" x14ac:dyDescent="0.2">
      <c r="A119" s="28" t="s">
        <v>50</v>
      </c>
      <c r="E119" s="29" t="s">
        <v>539</v>
      </c>
    </row>
    <row r="120" spans="1:16" ht="178.5" x14ac:dyDescent="0.2">
      <c r="A120" t="s">
        <v>52</v>
      </c>
      <c r="E120" s="27" t="s">
        <v>540</v>
      </c>
    </row>
    <row r="121" spans="1:16" ht="25.5" x14ac:dyDescent="0.2">
      <c r="A121" s="17" t="s">
        <v>43</v>
      </c>
      <c r="B121" s="21" t="s">
        <v>137</v>
      </c>
      <c r="C121" s="21" t="s">
        <v>541</v>
      </c>
      <c r="D121" s="17" t="s">
        <v>45</v>
      </c>
      <c r="E121" s="22" t="s">
        <v>542</v>
      </c>
      <c r="F121" s="23" t="s">
        <v>84</v>
      </c>
      <c r="G121" s="24">
        <v>50</v>
      </c>
      <c r="H121" s="25"/>
      <c r="I121" s="25">
        <f>ROUND(ROUND(H121,2)*ROUND(G121,3),2)</f>
        <v>0</v>
      </c>
      <c r="O121">
        <f>(I121*21)/100</f>
        <v>0</v>
      </c>
      <c r="P121" t="s">
        <v>21</v>
      </c>
    </row>
    <row r="122" spans="1:16" x14ac:dyDescent="0.2">
      <c r="A122" s="26" t="s">
        <v>48</v>
      </c>
      <c r="E122" s="27" t="s">
        <v>45</v>
      </c>
    </row>
    <row r="123" spans="1:16" ht="51" x14ac:dyDescent="0.2">
      <c r="A123" s="28" t="s">
        <v>50</v>
      </c>
      <c r="E123" s="29" t="s">
        <v>543</v>
      </c>
    </row>
    <row r="124" spans="1:16" ht="178.5" x14ac:dyDescent="0.2">
      <c r="A124" t="s">
        <v>52</v>
      </c>
      <c r="E124" s="27" t="s">
        <v>540</v>
      </c>
    </row>
    <row r="125" spans="1:16" ht="25.5" x14ac:dyDescent="0.2">
      <c r="A125" s="17" t="s">
        <v>43</v>
      </c>
      <c r="B125" s="21" t="s">
        <v>140</v>
      </c>
      <c r="C125" s="21" t="s">
        <v>544</v>
      </c>
      <c r="D125" s="17" t="s">
        <v>45</v>
      </c>
      <c r="E125" s="22" t="s">
        <v>545</v>
      </c>
      <c r="F125" s="23" t="s">
        <v>84</v>
      </c>
      <c r="G125" s="24">
        <v>176</v>
      </c>
      <c r="H125" s="25"/>
      <c r="I125" s="25">
        <f>ROUND(ROUND(H125,2)*ROUND(G125,3),2)</f>
        <v>0</v>
      </c>
      <c r="O125">
        <f>(I125*21)/100</f>
        <v>0</v>
      </c>
      <c r="P125" t="s">
        <v>21</v>
      </c>
    </row>
    <row r="126" spans="1:16" x14ac:dyDescent="0.2">
      <c r="A126" s="26" t="s">
        <v>48</v>
      </c>
      <c r="E126" s="27" t="s">
        <v>45</v>
      </c>
    </row>
    <row r="127" spans="1:16" ht="51" x14ac:dyDescent="0.2">
      <c r="A127" s="28" t="s">
        <v>50</v>
      </c>
      <c r="E127" s="29" t="s">
        <v>546</v>
      </c>
    </row>
    <row r="128" spans="1:16" ht="191.25" x14ac:dyDescent="0.2">
      <c r="A128" t="s">
        <v>52</v>
      </c>
      <c r="E128" s="27" t="s">
        <v>547</v>
      </c>
    </row>
    <row r="129" spans="1:16" x14ac:dyDescent="0.2">
      <c r="A129" s="17" t="s">
        <v>43</v>
      </c>
      <c r="B129" s="21" t="s">
        <v>143</v>
      </c>
      <c r="C129" s="21" t="s">
        <v>548</v>
      </c>
      <c r="D129" s="17" t="s">
        <v>45</v>
      </c>
      <c r="E129" s="22" t="s">
        <v>549</v>
      </c>
      <c r="F129" s="23" t="s">
        <v>69</v>
      </c>
      <c r="G129" s="24">
        <v>6</v>
      </c>
      <c r="H129" s="25"/>
      <c r="I129" s="25">
        <f>ROUND(ROUND(H129,2)*ROUND(G129,3),2)</f>
        <v>0</v>
      </c>
      <c r="O129">
        <f>(I129*21)/100</f>
        <v>0</v>
      </c>
      <c r="P129" t="s">
        <v>21</v>
      </c>
    </row>
    <row r="130" spans="1:16" x14ac:dyDescent="0.2">
      <c r="A130" s="26" t="s">
        <v>48</v>
      </c>
      <c r="E130" s="27" t="s">
        <v>45</v>
      </c>
    </row>
    <row r="131" spans="1:16" ht="51" x14ac:dyDescent="0.2">
      <c r="A131" s="28" t="s">
        <v>50</v>
      </c>
      <c r="E131" s="29" t="s">
        <v>550</v>
      </c>
    </row>
    <row r="132" spans="1:16" ht="89.25" x14ac:dyDescent="0.2">
      <c r="A132" t="s">
        <v>52</v>
      </c>
      <c r="E132" s="27" t="s">
        <v>551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3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0+O8+O13+O26+O47+O60+O69+O82+O99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552</v>
      </c>
      <c r="I3" s="30">
        <f>0+I8+I13+I26+I47+I60+I69+I82+I99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552</v>
      </c>
      <c r="D4" s="41"/>
      <c r="E4" s="13" t="s">
        <v>553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25</v>
      </c>
      <c r="D8" s="14"/>
      <c r="E8" s="19" t="s">
        <v>430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43</v>
      </c>
      <c r="B9" s="21" t="s">
        <v>27</v>
      </c>
      <c r="C9" s="21" t="s">
        <v>443</v>
      </c>
      <c r="D9" s="17" t="s">
        <v>45</v>
      </c>
      <c r="E9" s="22" t="s">
        <v>444</v>
      </c>
      <c r="F9" s="23" t="s">
        <v>47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x14ac:dyDescent="0.2">
      <c r="A10" s="26" t="s">
        <v>48</v>
      </c>
      <c r="E10" s="27" t="s">
        <v>445</v>
      </c>
    </row>
    <row r="11" spans="1:18" ht="51" x14ac:dyDescent="0.2">
      <c r="A11" s="28" t="s">
        <v>50</v>
      </c>
      <c r="E11" s="29" t="s">
        <v>446</v>
      </c>
    </row>
    <row r="12" spans="1:18" x14ac:dyDescent="0.2">
      <c r="A12" t="s">
        <v>52</v>
      </c>
      <c r="E12" s="27" t="s">
        <v>434</v>
      </c>
    </row>
    <row r="13" spans="1:18" ht="12.75" customHeight="1" x14ac:dyDescent="0.2">
      <c r="A13" s="5" t="s">
        <v>41</v>
      </c>
      <c r="B13" s="5"/>
      <c r="C13" s="31" t="s">
        <v>447</v>
      </c>
      <c r="D13" s="5"/>
      <c r="E13" s="19" t="s">
        <v>448</v>
      </c>
      <c r="F13" s="5"/>
      <c r="G13" s="5"/>
      <c r="H13" s="5"/>
      <c r="I13" s="32">
        <f>0+Q13</f>
        <v>0</v>
      </c>
      <c r="O13">
        <f>0+R13</f>
        <v>0</v>
      </c>
      <c r="Q13">
        <f>0+I14+I18+I22</f>
        <v>0</v>
      </c>
      <c r="R13">
        <f>0+O14+O18+O22</f>
        <v>0</v>
      </c>
    </row>
    <row r="14" spans="1:18" ht="38.25" x14ac:dyDescent="0.2">
      <c r="A14" s="17" t="s">
        <v>43</v>
      </c>
      <c r="B14" s="21" t="s">
        <v>21</v>
      </c>
      <c r="C14" s="21" t="s">
        <v>554</v>
      </c>
      <c r="D14" s="17" t="s">
        <v>45</v>
      </c>
      <c r="E14" s="22" t="s">
        <v>555</v>
      </c>
      <c r="F14" s="23" t="s">
        <v>355</v>
      </c>
      <c r="G14" s="24">
        <v>1900.5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21</v>
      </c>
    </row>
    <row r="15" spans="1:18" ht="63.75" x14ac:dyDescent="0.2">
      <c r="A15" s="26" t="s">
        <v>48</v>
      </c>
      <c r="E15" s="27" t="s">
        <v>556</v>
      </c>
    </row>
    <row r="16" spans="1:18" ht="76.5" x14ac:dyDescent="0.2">
      <c r="A16" s="28" t="s">
        <v>50</v>
      </c>
      <c r="E16" s="29" t="s">
        <v>557</v>
      </c>
    </row>
    <row r="17" spans="1:18" ht="140.25" x14ac:dyDescent="0.2">
      <c r="A17" t="s">
        <v>52</v>
      </c>
      <c r="E17" s="27" t="s">
        <v>453</v>
      </c>
    </row>
    <row r="18" spans="1:18" ht="38.25" x14ac:dyDescent="0.2">
      <c r="A18" s="17" t="s">
        <v>43</v>
      </c>
      <c r="B18" s="21" t="s">
        <v>20</v>
      </c>
      <c r="C18" s="21" t="s">
        <v>449</v>
      </c>
      <c r="D18" s="17" t="s">
        <v>45</v>
      </c>
      <c r="E18" s="22" t="s">
        <v>450</v>
      </c>
      <c r="F18" s="23" t="s">
        <v>355</v>
      </c>
      <c r="G18" s="24">
        <v>15</v>
      </c>
      <c r="H18" s="25"/>
      <c r="I18" s="25">
        <f>ROUND(ROUND(H18,2)*ROUND(G18,3),2)</f>
        <v>0</v>
      </c>
      <c r="O18">
        <f>(I18*21)/100</f>
        <v>0</v>
      </c>
      <c r="P18" t="s">
        <v>21</v>
      </c>
    </row>
    <row r="19" spans="1:18" ht="38.25" x14ac:dyDescent="0.2">
      <c r="A19" s="26" t="s">
        <v>48</v>
      </c>
      <c r="E19" s="27" t="s">
        <v>558</v>
      </c>
    </row>
    <row r="20" spans="1:18" ht="51" x14ac:dyDescent="0.2">
      <c r="A20" s="28" t="s">
        <v>50</v>
      </c>
      <c r="E20" s="29" t="s">
        <v>452</v>
      </c>
    </row>
    <row r="21" spans="1:18" ht="140.25" x14ac:dyDescent="0.2">
      <c r="A21" t="s">
        <v>52</v>
      </c>
      <c r="E21" s="27" t="s">
        <v>453</v>
      </c>
    </row>
    <row r="22" spans="1:18" ht="38.25" x14ac:dyDescent="0.2">
      <c r="A22" s="17" t="s">
        <v>43</v>
      </c>
      <c r="B22" s="21" t="s">
        <v>31</v>
      </c>
      <c r="C22" s="21" t="s">
        <v>470</v>
      </c>
      <c r="D22" s="17" t="s">
        <v>45</v>
      </c>
      <c r="E22" s="22" t="s">
        <v>471</v>
      </c>
      <c r="F22" s="23" t="s">
        <v>355</v>
      </c>
      <c r="G22" s="24">
        <v>158.76</v>
      </c>
      <c r="H22" s="25"/>
      <c r="I22" s="25">
        <f>ROUND(ROUND(H22,2)*ROUND(G22,3),2)</f>
        <v>0</v>
      </c>
      <c r="O22">
        <f>(I22*21)/100</f>
        <v>0</v>
      </c>
      <c r="P22" t="s">
        <v>21</v>
      </c>
    </row>
    <row r="23" spans="1:18" ht="38.25" x14ac:dyDescent="0.2">
      <c r="A23" s="26" t="s">
        <v>48</v>
      </c>
      <c r="E23" s="27" t="s">
        <v>559</v>
      </c>
    </row>
    <row r="24" spans="1:18" ht="51" x14ac:dyDescent="0.2">
      <c r="A24" s="28" t="s">
        <v>50</v>
      </c>
      <c r="E24" s="29" t="s">
        <v>560</v>
      </c>
    </row>
    <row r="25" spans="1:18" ht="140.25" x14ac:dyDescent="0.2">
      <c r="A25" t="s">
        <v>52</v>
      </c>
      <c r="E25" s="27" t="s">
        <v>453</v>
      </c>
    </row>
    <row r="26" spans="1:18" ht="12.75" customHeight="1" x14ac:dyDescent="0.2">
      <c r="A26" s="5" t="s">
        <v>41</v>
      </c>
      <c r="B26" s="5"/>
      <c r="C26" s="31" t="s">
        <v>27</v>
      </c>
      <c r="D26" s="5"/>
      <c r="E26" s="19" t="s">
        <v>561</v>
      </c>
      <c r="F26" s="5"/>
      <c r="G26" s="5"/>
      <c r="H26" s="5"/>
      <c r="I26" s="32">
        <f>0+Q26</f>
        <v>0</v>
      </c>
      <c r="O26">
        <f>0+R26</f>
        <v>0</v>
      </c>
      <c r="Q26">
        <f>0+I27+I31+I35+I39+I43</f>
        <v>0</v>
      </c>
      <c r="R26">
        <f>0+O27+O31+O35+O39+O43</f>
        <v>0</v>
      </c>
    </row>
    <row r="27" spans="1:18" x14ac:dyDescent="0.2">
      <c r="A27" s="17" t="s">
        <v>43</v>
      </c>
      <c r="B27" s="21" t="s">
        <v>33</v>
      </c>
      <c r="C27" s="21" t="s">
        <v>562</v>
      </c>
      <c r="D27" s="17" t="s">
        <v>45</v>
      </c>
      <c r="E27" s="22" t="s">
        <v>563</v>
      </c>
      <c r="F27" s="23" t="s">
        <v>65</v>
      </c>
      <c r="G27" s="24">
        <v>500</v>
      </c>
      <c r="H27" s="25"/>
      <c r="I27" s="25">
        <f>ROUND(ROUND(H27,2)*ROUND(G27,3),2)</f>
        <v>0</v>
      </c>
      <c r="O27">
        <f>(I27*21)/100</f>
        <v>0</v>
      </c>
      <c r="P27" t="s">
        <v>21</v>
      </c>
    </row>
    <row r="28" spans="1:18" x14ac:dyDescent="0.2">
      <c r="A28" s="26" t="s">
        <v>48</v>
      </c>
      <c r="E28" s="27" t="s">
        <v>45</v>
      </c>
    </row>
    <row r="29" spans="1:18" ht="51" x14ac:dyDescent="0.2">
      <c r="A29" s="28" t="s">
        <v>50</v>
      </c>
      <c r="E29" s="29" t="s">
        <v>564</v>
      </c>
    </row>
    <row r="30" spans="1:18" ht="38.25" x14ac:dyDescent="0.2">
      <c r="A30" t="s">
        <v>52</v>
      </c>
      <c r="E30" s="27" t="s">
        <v>565</v>
      </c>
    </row>
    <row r="31" spans="1:18" x14ac:dyDescent="0.2">
      <c r="A31" s="17" t="s">
        <v>43</v>
      </c>
      <c r="B31" s="21" t="s">
        <v>35</v>
      </c>
      <c r="C31" s="21" t="s">
        <v>566</v>
      </c>
      <c r="D31" s="17" t="s">
        <v>45</v>
      </c>
      <c r="E31" s="22" t="s">
        <v>567</v>
      </c>
      <c r="F31" s="23" t="s">
        <v>69</v>
      </c>
      <c r="G31" s="24">
        <v>759.6</v>
      </c>
      <c r="H31" s="25"/>
      <c r="I31" s="25">
        <f>ROUND(ROUND(H31,2)*ROUND(G31,3),2)</f>
        <v>0</v>
      </c>
      <c r="O31">
        <f>(I31*21)/100</f>
        <v>0</v>
      </c>
      <c r="P31" t="s">
        <v>21</v>
      </c>
    </row>
    <row r="32" spans="1:18" x14ac:dyDescent="0.2">
      <c r="A32" s="26" t="s">
        <v>48</v>
      </c>
      <c r="E32" s="27" t="s">
        <v>568</v>
      </c>
    </row>
    <row r="33" spans="1:18" ht="51" x14ac:dyDescent="0.2">
      <c r="A33" s="28" t="s">
        <v>50</v>
      </c>
      <c r="E33" s="29" t="s">
        <v>569</v>
      </c>
    </row>
    <row r="34" spans="1:18" ht="369.75" x14ac:dyDescent="0.2">
      <c r="A34" t="s">
        <v>52</v>
      </c>
      <c r="E34" s="27" t="s">
        <v>570</v>
      </c>
    </row>
    <row r="35" spans="1:18" x14ac:dyDescent="0.2">
      <c r="A35" s="17" t="s">
        <v>43</v>
      </c>
      <c r="B35" s="21" t="s">
        <v>71</v>
      </c>
      <c r="C35" s="21" t="s">
        <v>571</v>
      </c>
      <c r="D35" s="17" t="s">
        <v>45</v>
      </c>
      <c r="E35" s="22" t="s">
        <v>572</v>
      </c>
      <c r="F35" s="23" t="s">
        <v>69</v>
      </c>
      <c r="G35" s="24">
        <v>116</v>
      </c>
      <c r="H35" s="25"/>
      <c r="I35" s="25">
        <f>ROUND(ROUND(H35,2)*ROUND(G35,3),2)</f>
        <v>0</v>
      </c>
      <c r="O35">
        <f>(I35*21)/100</f>
        <v>0</v>
      </c>
      <c r="P35" t="s">
        <v>21</v>
      </c>
    </row>
    <row r="36" spans="1:18" x14ac:dyDescent="0.2">
      <c r="A36" s="26" t="s">
        <v>48</v>
      </c>
      <c r="E36" s="27" t="s">
        <v>45</v>
      </c>
    </row>
    <row r="37" spans="1:18" ht="51" x14ac:dyDescent="0.2">
      <c r="A37" s="28" t="s">
        <v>50</v>
      </c>
      <c r="E37" s="29" t="s">
        <v>573</v>
      </c>
    </row>
    <row r="38" spans="1:18" ht="318.75" x14ac:dyDescent="0.2">
      <c r="A38" t="s">
        <v>52</v>
      </c>
      <c r="E38" s="27" t="s">
        <v>574</v>
      </c>
    </row>
    <row r="39" spans="1:18" x14ac:dyDescent="0.2">
      <c r="A39" s="17" t="s">
        <v>43</v>
      </c>
      <c r="B39" s="21" t="s">
        <v>75</v>
      </c>
      <c r="C39" s="21" t="s">
        <v>575</v>
      </c>
      <c r="D39" s="17" t="s">
        <v>45</v>
      </c>
      <c r="E39" s="22" t="s">
        <v>576</v>
      </c>
      <c r="F39" s="23" t="s">
        <v>69</v>
      </c>
      <c r="G39" s="24">
        <v>92.75</v>
      </c>
      <c r="H39" s="25"/>
      <c r="I39" s="25">
        <f>ROUND(ROUND(H39,2)*ROUND(G39,3),2)</f>
        <v>0</v>
      </c>
      <c r="O39">
        <f>(I39*21)/100</f>
        <v>0</v>
      </c>
      <c r="P39" t="s">
        <v>21</v>
      </c>
    </row>
    <row r="40" spans="1:18" x14ac:dyDescent="0.2">
      <c r="A40" s="26" t="s">
        <v>48</v>
      </c>
      <c r="E40" s="27" t="s">
        <v>577</v>
      </c>
    </row>
    <row r="41" spans="1:18" ht="51" x14ac:dyDescent="0.2">
      <c r="A41" s="28" t="s">
        <v>50</v>
      </c>
      <c r="E41" s="29" t="s">
        <v>578</v>
      </c>
    </row>
    <row r="42" spans="1:18" ht="229.5" x14ac:dyDescent="0.2">
      <c r="A42" t="s">
        <v>52</v>
      </c>
      <c r="E42" s="27" t="s">
        <v>579</v>
      </c>
    </row>
    <row r="43" spans="1:18" x14ac:dyDescent="0.2">
      <c r="A43" s="17" t="s">
        <v>43</v>
      </c>
      <c r="B43" s="21" t="s">
        <v>38</v>
      </c>
      <c r="C43" s="21" t="s">
        <v>580</v>
      </c>
      <c r="D43" s="17" t="s">
        <v>45</v>
      </c>
      <c r="E43" s="22" t="s">
        <v>581</v>
      </c>
      <c r="F43" s="23" t="s">
        <v>519</v>
      </c>
      <c r="G43" s="24">
        <v>1185</v>
      </c>
      <c r="H43" s="25"/>
      <c r="I43" s="25">
        <f>ROUND(ROUND(H43,2)*ROUND(G43,3),2)</f>
        <v>0</v>
      </c>
      <c r="O43">
        <f>(I43*21)/100</f>
        <v>0</v>
      </c>
      <c r="P43" t="s">
        <v>21</v>
      </c>
    </row>
    <row r="44" spans="1:18" x14ac:dyDescent="0.2">
      <c r="A44" s="26" t="s">
        <v>48</v>
      </c>
      <c r="E44" s="27" t="s">
        <v>45</v>
      </c>
    </row>
    <row r="45" spans="1:18" ht="51" x14ac:dyDescent="0.2">
      <c r="A45" s="28" t="s">
        <v>50</v>
      </c>
      <c r="E45" s="29" t="s">
        <v>582</v>
      </c>
    </row>
    <row r="46" spans="1:18" ht="25.5" x14ac:dyDescent="0.2">
      <c r="A46" t="s">
        <v>52</v>
      </c>
      <c r="E46" s="27" t="s">
        <v>583</v>
      </c>
    </row>
    <row r="47" spans="1:18" ht="12.75" customHeight="1" x14ac:dyDescent="0.2">
      <c r="A47" s="5" t="s">
        <v>41</v>
      </c>
      <c r="B47" s="5"/>
      <c r="C47" s="31" t="s">
        <v>21</v>
      </c>
      <c r="D47" s="5"/>
      <c r="E47" s="19" t="s">
        <v>584</v>
      </c>
      <c r="F47" s="5"/>
      <c r="G47" s="5"/>
      <c r="H47" s="5"/>
      <c r="I47" s="32">
        <f>0+Q47</f>
        <v>0</v>
      </c>
      <c r="O47">
        <f>0+R47</f>
        <v>0</v>
      </c>
      <c r="Q47">
        <f>0+I48+I52+I56</f>
        <v>0</v>
      </c>
      <c r="R47">
        <f>0+O48+O52+O56</f>
        <v>0</v>
      </c>
    </row>
    <row r="48" spans="1:18" x14ac:dyDescent="0.2">
      <c r="A48" s="17" t="s">
        <v>43</v>
      </c>
      <c r="B48" s="21" t="s">
        <v>40</v>
      </c>
      <c r="C48" s="21" t="s">
        <v>585</v>
      </c>
      <c r="D48" s="17" t="s">
        <v>45</v>
      </c>
      <c r="E48" s="22" t="s">
        <v>586</v>
      </c>
      <c r="F48" s="23" t="s">
        <v>519</v>
      </c>
      <c r="G48" s="24">
        <v>855</v>
      </c>
      <c r="H48" s="25"/>
      <c r="I48" s="25">
        <f>ROUND(ROUND(H48,2)*ROUND(G48,3),2)</f>
        <v>0</v>
      </c>
      <c r="O48">
        <f>(I48*21)/100</f>
        <v>0</v>
      </c>
      <c r="P48" t="s">
        <v>21</v>
      </c>
    </row>
    <row r="49" spans="1:18" x14ac:dyDescent="0.2">
      <c r="A49" s="26" t="s">
        <v>48</v>
      </c>
      <c r="E49" s="27" t="s">
        <v>587</v>
      </c>
    </row>
    <row r="50" spans="1:18" ht="51" x14ac:dyDescent="0.2">
      <c r="A50" s="28" t="s">
        <v>50</v>
      </c>
      <c r="E50" s="29" t="s">
        <v>588</v>
      </c>
    </row>
    <row r="51" spans="1:18" ht="38.25" x14ac:dyDescent="0.2">
      <c r="A51" t="s">
        <v>52</v>
      </c>
      <c r="E51" s="27" t="s">
        <v>589</v>
      </c>
    </row>
    <row r="52" spans="1:18" x14ac:dyDescent="0.2">
      <c r="A52" s="17" t="s">
        <v>43</v>
      </c>
      <c r="B52" s="21" t="s">
        <v>85</v>
      </c>
      <c r="C52" s="21" t="s">
        <v>590</v>
      </c>
      <c r="D52" s="17" t="s">
        <v>45</v>
      </c>
      <c r="E52" s="22" t="s">
        <v>591</v>
      </c>
      <c r="F52" s="23" t="s">
        <v>84</v>
      </c>
      <c r="G52" s="24">
        <v>342</v>
      </c>
      <c r="H52" s="25"/>
      <c r="I52" s="25">
        <f>ROUND(ROUND(H52,2)*ROUND(G52,3),2)</f>
        <v>0</v>
      </c>
      <c r="O52">
        <f>(I52*21)/100</f>
        <v>0</v>
      </c>
      <c r="P52" t="s">
        <v>21</v>
      </c>
    </row>
    <row r="53" spans="1:18" x14ac:dyDescent="0.2">
      <c r="A53" s="26" t="s">
        <v>48</v>
      </c>
      <c r="E53" s="27" t="s">
        <v>45</v>
      </c>
    </row>
    <row r="54" spans="1:18" ht="51" x14ac:dyDescent="0.2">
      <c r="A54" s="28" t="s">
        <v>50</v>
      </c>
      <c r="E54" s="29" t="s">
        <v>592</v>
      </c>
    </row>
    <row r="55" spans="1:18" ht="165.75" x14ac:dyDescent="0.2">
      <c r="A55" t="s">
        <v>52</v>
      </c>
      <c r="E55" s="27" t="s">
        <v>593</v>
      </c>
    </row>
    <row r="56" spans="1:18" x14ac:dyDescent="0.2">
      <c r="A56" s="17" t="s">
        <v>43</v>
      </c>
      <c r="B56" s="21" t="s">
        <v>88</v>
      </c>
      <c r="C56" s="21" t="s">
        <v>594</v>
      </c>
      <c r="D56" s="17" t="s">
        <v>45</v>
      </c>
      <c r="E56" s="22" t="s">
        <v>595</v>
      </c>
      <c r="F56" s="23" t="s">
        <v>84</v>
      </c>
      <c r="G56" s="24">
        <v>10</v>
      </c>
      <c r="H56" s="25"/>
      <c r="I56" s="25">
        <f>ROUND(ROUND(H56,2)*ROUND(G56,3),2)</f>
        <v>0</v>
      </c>
      <c r="O56">
        <f>(I56*21)/100</f>
        <v>0</v>
      </c>
      <c r="P56" t="s">
        <v>21</v>
      </c>
    </row>
    <row r="57" spans="1:18" x14ac:dyDescent="0.2">
      <c r="A57" s="26" t="s">
        <v>48</v>
      </c>
      <c r="E57" s="27" t="s">
        <v>596</v>
      </c>
    </row>
    <row r="58" spans="1:18" ht="51" x14ac:dyDescent="0.2">
      <c r="A58" s="28" t="s">
        <v>50</v>
      </c>
      <c r="E58" s="29" t="s">
        <v>597</v>
      </c>
    </row>
    <row r="59" spans="1:18" ht="165.75" x14ac:dyDescent="0.2">
      <c r="A59" t="s">
        <v>52</v>
      </c>
      <c r="E59" s="27" t="s">
        <v>598</v>
      </c>
    </row>
    <row r="60" spans="1:18" ht="12.75" customHeight="1" x14ac:dyDescent="0.2">
      <c r="A60" s="5" t="s">
        <v>41</v>
      </c>
      <c r="B60" s="5"/>
      <c r="C60" s="31" t="s">
        <v>31</v>
      </c>
      <c r="D60" s="5"/>
      <c r="E60" s="19" t="s">
        <v>599</v>
      </c>
      <c r="F60" s="5"/>
      <c r="G60" s="5"/>
      <c r="H60" s="5"/>
      <c r="I60" s="32">
        <f>0+Q60</f>
        <v>0</v>
      </c>
      <c r="O60">
        <f>0+R60</f>
        <v>0</v>
      </c>
      <c r="Q60">
        <f>0+I61+I65</f>
        <v>0</v>
      </c>
      <c r="R60">
        <f>0+O61+O65</f>
        <v>0</v>
      </c>
    </row>
    <row r="61" spans="1:18" x14ac:dyDescent="0.2">
      <c r="A61" s="17" t="s">
        <v>43</v>
      </c>
      <c r="B61" s="21" t="s">
        <v>92</v>
      </c>
      <c r="C61" s="21" t="s">
        <v>600</v>
      </c>
      <c r="D61" s="17" t="s">
        <v>45</v>
      </c>
      <c r="E61" s="22" t="s">
        <v>601</v>
      </c>
      <c r="F61" s="23" t="s">
        <v>69</v>
      </c>
      <c r="G61" s="24">
        <v>1.766</v>
      </c>
      <c r="H61" s="25"/>
      <c r="I61" s="25">
        <f>ROUND(ROUND(H61,2)*ROUND(G61,3),2)</f>
        <v>0</v>
      </c>
      <c r="O61">
        <f>(I61*21)/100</f>
        <v>0</v>
      </c>
      <c r="P61" t="s">
        <v>21</v>
      </c>
    </row>
    <row r="62" spans="1:18" x14ac:dyDescent="0.2">
      <c r="A62" s="26" t="s">
        <v>48</v>
      </c>
      <c r="E62" s="27" t="s">
        <v>602</v>
      </c>
    </row>
    <row r="63" spans="1:18" ht="51" x14ac:dyDescent="0.2">
      <c r="A63" s="28" t="s">
        <v>50</v>
      </c>
      <c r="E63" s="29" t="s">
        <v>603</v>
      </c>
    </row>
    <row r="64" spans="1:18" ht="38.25" x14ac:dyDescent="0.2">
      <c r="A64" t="s">
        <v>52</v>
      </c>
      <c r="E64" s="27" t="s">
        <v>604</v>
      </c>
    </row>
    <row r="65" spans="1:18" x14ac:dyDescent="0.2">
      <c r="A65" s="17" t="s">
        <v>43</v>
      </c>
      <c r="B65" s="21" t="s">
        <v>95</v>
      </c>
      <c r="C65" s="21" t="s">
        <v>605</v>
      </c>
      <c r="D65" s="17" t="s">
        <v>45</v>
      </c>
      <c r="E65" s="22" t="s">
        <v>606</v>
      </c>
      <c r="F65" s="23" t="s">
        <v>69</v>
      </c>
      <c r="G65" s="24">
        <v>1.06</v>
      </c>
      <c r="H65" s="25"/>
      <c r="I65" s="25">
        <f>ROUND(ROUND(H65,2)*ROUND(G65,3),2)</f>
        <v>0</v>
      </c>
      <c r="O65">
        <f>(I65*21)/100</f>
        <v>0</v>
      </c>
      <c r="P65" t="s">
        <v>21</v>
      </c>
    </row>
    <row r="66" spans="1:18" x14ac:dyDescent="0.2">
      <c r="A66" s="26" t="s">
        <v>48</v>
      </c>
      <c r="E66" s="27" t="s">
        <v>607</v>
      </c>
    </row>
    <row r="67" spans="1:18" ht="51" x14ac:dyDescent="0.2">
      <c r="A67" s="28" t="s">
        <v>50</v>
      </c>
      <c r="E67" s="29" t="s">
        <v>608</v>
      </c>
    </row>
    <row r="68" spans="1:18" ht="38.25" x14ac:dyDescent="0.2">
      <c r="A68" t="s">
        <v>52</v>
      </c>
      <c r="E68" s="27" t="s">
        <v>609</v>
      </c>
    </row>
    <row r="69" spans="1:18" ht="12.75" customHeight="1" x14ac:dyDescent="0.2">
      <c r="A69" s="5" t="s">
        <v>41</v>
      </c>
      <c r="B69" s="5"/>
      <c r="C69" s="31" t="s">
        <v>33</v>
      </c>
      <c r="D69" s="5"/>
      <c r="E69" s="19" t="s">
        <v>481</v>
      </c>
      <c r="F69" s="5"/>
      <c r="G69" s="5"/>
      <c r="H69" s="5"/>
      <c r="I69" s="32">
        <f>0+Q69</f>
        <v>0</v>
      </c>
      <c r="O69">
        <f>0+R69</f>
        <v>0</v>
      </c>
      <c r="Q69">
        <f>0+I70+I74+I78</f>
        <v>0</v>
      </c>
      <c r="R69">
        <f>0+O70+O74+O78</f>
        <v>0</v>
      </c>
    </row>
    <row r="70" spans="1:18" ht="25.5" x14ac:dyDescent="0.2">
      <c r="A70" s="17" t="s">
        <v>43</v>
      </c>
      <c r="B70" s="21" t="s">
        <v>98</v>
      </c>
      <c r="C70" s="21" t="s">
        <v>610</v>
      </c>
      <c r="D70" s="17" t="s">
        <v>45</v>
      </c>
      <c r="E70" s="22" t="s">
        <v>611</v>
      </c>
      <c r="F70" s="23" t="s">
        <v>69</v>
      </c>
      <c r="G70" s="24">
        <v>308.10000000000002</v>
      </c>
      <c r="H70" s="25"/>
      <c r="I70" s="25">
        <f>ROUND(ROUND(H70,2)*ROUND(G70,3),2)</f>
        <v>0</v>
      </c>
      <c r="O70">
        <f>(I70*21)/100</f>
        <v>0</v>
      </c>
      <c r="P70" t="s">
        <v>21</v>
      </c>
    </row>
    <row r="71" spans="1:18" x14ac:dyDescent="0.2">
      <c r="A71" s="26" t="s">
        <v>48</v>
      </c>
      <c r="E71" s="27" t="s">
        <v>45</v>
      </c>
    </row>
    <row r="72" spans="1:18" ht="51" x14ac:dyDescent="0.2">
      <c r="A72" s="28" t="s">
        <v>50</v>
      </c>
      <c r="E72" s="29" t="s">
        <v>612</v>
      </c>
    </row>
    <row r="73" spans="1:18" ht="280.5" x14ac:dyDescent="0.2">
      <c r="A73" t="s">
        <v>52</v>
      </c>
      <c r="E73" s="27" t="s">
        <v>613</v>
      </c>
    </row>
    <row r="74" spans="1:18" ht="25.5" x14ac:dyDescent="0.2">
      <c r="A74" s="17" t="s">
        <v>43</v>
      </c>
      <c r="B74" s="21" t="s">
        <v>101</v>
      </c>
      <c r="C74" s="21" t="s">
        <v>614</v>
      </c>
      <c r="D74" s="17" t="s">
        <v>45</v>
      </c>
      <c r="E74" s="22" t="s">
        <v>615</v>
      </c>
      <c r="F74" s="23" t="s">
        <v>69</v>
      </c>
      <c r="G74" s="24">
        <v>67.5</v>
      </c>
      <c r="H74" s="25"/>
      <c r="I74" s="25">
        <f>ROUND(ROUND(H74,2)*ROUND(G74,3),2)</f>
        <v>0</v>
      </c>
      <c r="O74">
        <f>(I74*21)/100</f>
        <v>0</v>
      </c>
      <c r="P74" t="s">
        <v>21</v>
      </c>
    </row>
    <row r="75" spans="1:18" ht="38.25" x14ac:dyDescent="0.2">
      <c r="A75" s="26" t="s">
        <v>48</v>
      </c>
      <c r="E75" s="27" t="s">
        <v>616</v>
      </c>
    </row>
    <row r="76" spans="1:18" ht="51" x14ac:dyDescent="0.2">
      <c r="A76" s="28" t="s">
        <v>50</v>
      </c>
      <c r="E76" s="29" t="s">
        <v>617</v>
      </c>
    </row>
    <row r="77" spans="1:18" ht="267.75" x14ac:dyDescent="0.2">
      <c r="A77" t="s">
        <v>52</v>
      </c>
      <c r="E77" s="27" t="s">
        <v>618</v>
      </c>
    </row>
    <row r="78" spans="1:18" ht="25.5" x14ac:dyDescent="0.2">
      <c r="A78" s="17" t="s">
        <v>43</v>
      </c>
      <c r="B78" s="21" t="s">
        <v>104</v>
      </c>
      <c r="C78" s="21" t="s">
        <v>619</v>
      </c>
      <c r="D78" s="17" t="s">
        <v>45</v>
      </c>
      <c r="E78" s="22" t="s">
        <v>620</v>
      </c>
      <c r="F78" s="23" t="s">
        <v>69</v>
      </c>
      <c r="G78" s="24">
        <v>546</v>
      </c>
      <c r="H78" s="25"/>
      <c r="I78" s="25">
        <f>ROUND(ROUND(H78,2)*ROUND(G78,3),2)</f>
        <v>0</v>
      </c>
      <c r="O78">
        <f>(I78*21)/100</f>
        <v>0</v>
      </c>
      <c r="P78" t="s">
        <v>21</v>
      </c>
    </row>
    <row r="79" spans="1:18" x14ac:dyDescent="0.2">
      <c r="A79" s="26" t="s">
        <v>48</v>
      </c>
      <c r="E79" s="27" t="s">
        <v>621</v>
      </c>
    </row>
    <row r="80" spans="1:18" ht="51" x14ac:dyDescent="0.2">
      <c r="A80" s="28" t="s">
        <v>50</v>
      </c>
      <c r="E80" s="29" t="s">
        <v>622</v>
      </c>
    </row>
    <row r="81" spans="1:18" ht="267.75" x14ac:dyDescent="0.2">
      <c r="A81" t="s">
        <v>52</v>
      </c>
      <c r="E81" s="27" t="s">
        <v>618</v>
      </c>
    </row>
    <row r="82" spans="1:18" ht="12.75" customHeight="1" x14ac:dyDescent="0.2">
      <c r="A82" s="5" t="s">
        <v>41</v>
      </c>
      <c r="B82" s="5"/>
      <c r="C82" s="31" t="s">
        <v>75</v>
      </c>
      <c r="D82" s="5"/>
      <c r="E82" s="19" t="s">
        <v>623</v>
      </c>
      <c r="F82" s="5"/>
      <c r="G82" s="5"/>
      <c r="H82" s="5"/>
      <c r="I82" s="32">
        <f>0+Q82</f>
        <v>0</v>
      </c>
      <c r="O82">
        <f>0+R82</f>
        <v>0</v>
      </c>
      <c r="Q82">
        <f>0+I83+I87+I91+I95</f>
        <v>0</v>
      </c>
      <c r="R82">
        <f>0+O83+O87+O91+O95</f>
        <v>0</v>
      </c>
    </row>
    <row r="83" spans="1:18" x14ac:dyDescent="0.2">
      <c r="A83" s="17" t="s">
        <v>43</v>
      </c>
      <c r="B83" s="21" t="s">
        <v>107</v>
      </c>
      <c r="C83" s="21" t="s">
        <v>624</v>
      </c>
      <c r="D83" s="17" t="s">
        <v>45</v>
      </c>
      <c r="E83" s="22" t="s">
        <v>625</v>
      </c>
      <c r="F83" s="23" t="s">
        <v>91</v>
      </c>
      <c r="G83" s="24">
        <v>2</v>
      </c>
      <c r="H83" s="25"/>
      <c r="I83" s="25">
        <f>ROUND(ROUND(H83,2)*ROUND(G83,3),2)</f>
        <v>0</v>
      </c>
      <c r="O83">
        <f>(I83*21)/100</f>
        <v>0</v>
      </c>
      <c r="P83" t="s">
        <v>21</v>
      </c>
    </row>
    <row r="84" spans="1:18" x14ac:dyDescent="0.2">
      <c r="A84" s="26" t="s">
        <v>48</v>
      </c>
      <c r="E84" s="27" t="s">
        <v>45</v>
      </c>
    </row>
    <row r="85" spans="1:18" ht="51" x14ac:dyDescent="0.2">
      <c r="A85" s="28" t="s">
        <v>50</v>
      </c>
      <c r="E85" s="29" t="s">
        <v>530</v>
      </c>
    </row>
    <row r="86" spans="1:18" ht="242.25" x14ac:dyDescent="0.2">
      <c r="A86" t="s">
        <v>52</v>
      </c>
      <c r="E86" s="27" t="s">
        <v>626</v>
      </c>
    </row>
    <row r="87" spans="1:18" x14ac:dyDescent="0.2">
      <c r="A87" s="17" t="s">
        <v>43</v>
      </c>
      <c r="B87" s="21" t="s">
        <v>110</v>
      </c>
      <c r="C87" s="21" t="s">
        <v>627</v>
      </c>
      <c r="D87" s="17" t="s">
        <v>45</v>
      </c>
      <c r="E87" s="22" t="s">
        <v>628</v>
      </c>
      <c r="F87" s="23" t="s">
        <v>91</v>
      </c>
      <c r="G87" s="24">
        <v>13</v>
      </c>
      <c r="H87" s="25"/>
      <c r="I87" s="25">
        <f>ROUND(ROUND(H87,2)*ROUND(G87,3),2)</f>
        <v>0</v>
      </c>
      <c r="O87">
        <f>(I87*21)/100</f>
        <v>0</v>
      </c>
      <c r="P87" t="s">
        <v>21</v>
      </c>
    </row>
    <row r="88" spans="1:18" x14ac:dyDescent="0.2">
      <c r="A88" s="26" t="s">
        <v>48</v>
      </c>
      <c r="E88" s="27" t="s">
        <v>45</v>
      </c>
    </row>
    <row r="89" spans="1:18" ht="51" x14ac:dyDescent="0.2">
      <c r="A89" s="28" t="s">
        <v>50</v>
      </c>
      <c r="E89" s="29" t="s">
        <v>629</v>
      </c>
    </row>
    <row r="90" spans="1:18" ht="89.25" x14ac:dyDescent="0.2">
      <c r="A90" t="s">
        <v>52</v>
      </c>
      <c r="E90" s="27" t="s">
        <v>630</v>
      </c>
    </row>
    <row r="91" spans="1:18" x14ac:dyDescent="0.2">
      <c r="A91" s="17" t="s">
        <v>43</v>
      </c>
      <c r="B91" s="21" t="s">
        <v>113</v>
      </c>
      <c r="C91" s="21" t="s">
        <v>631</v>
      </c>
      <c r="D91" s="17" t="s">
        <v>45</v>
      </c>
      <c r="E91" s="22" t="s">
        <v>632</v>
      </c>
      <c r="F91" s="23" t="s">
        <v>91</v>
      </c>
      <c r="G91" s="24">
        <v>4</v>
      </c>
      <c r="H91" s="25"/>
      <c r="I91" s="25">
        <f>ROUND(ROUND(H91,2)*ROUND(G91,3),2)</f>
        <v>0</v>
      </c>
      <c r="O91">
        <f>(I91*21)/100</f>
        <v>0</v>
      </c>
      <c r="P91" t="s">
        <v>21</v>
      </c>
    </row>
    <row r="92" spans="1:18" ht="25.5" x14ac:dyDescent="0.2">
      <c r="A92" s="26" t="s">
        <v>48</v>
      </c>
      <c r="E92" s="27" t="s">
        <v>633</v>
      </c>
    </row>
    <row r="93" spans="1:18" ht="51" x14ac:dyDescent="0.2">
      <c r="A93" s="28" t="s">
        <v>50</v>
      </c>
      <c r="E93" s="29" t="s">
        <v>634</v>
      </c>
    </row>
    <row r="94" spans="1:18" ht="51" x14ac:dyDescent="0.2">
      <c r="A94" t="s">
        <v>52</v>
      </c>
      <c r="E94" s="27" t="s">
        <v>635</v>
      </c>
    </row>
    <row r="95" spans="1:18" x14ac:dyDescent="0.2">
      <c r="A95" s="17" t="s">
        <v>43</v>
      </c>
      <c r="B95" s="21" t="s">
        <v>117</v>
      </c>
      <c r="C95" s="21" t="s">
        <v>636</v>
      </c>
      <c r="D95" s="17" t="s">
        <v>45</v>
      </c>
      <c r="E95" s="22" t="s">
        <v>637</v>
      </c>
      <c r="F95" s="23" t="s">
        <v>69</v>
      </c>
      <c r="G95" s="24">
        <v>1.5</v>
      </c>
      <c r="H95" s="25"/>
      <c r="I95" s="25">
        <f>ROUND(ROUND(H95,2)*ROUND(G95,3),2)</f>
        <v>0</v>
      </c>
      <c r="O95">
        <f>(I95*21)/100</f>
        <v>0</v>
      </c>
      <c r="P95" t="s">
        <v>21</v>
      </c>
    </row>
    <row r="96" spans="1:18" ht="25.5" x14ac:dyDescent="0.2">
      <c r="A96" s="26" t="s">
        <v>48</v>
      </c>
      <c r="E96" s="27" t="s">
        <v>638</v>
      </c>
    </row>
    <row r="97" spans="1:18" ht="51" x14ac:dyDescent="0.2">
      <c r="A97" s="28" t="s">
        <v>50</v>
      </c>
      <c r="E97" s="29" t="s">
        <v>639</v>
      </c>
    </row>
    <row r="98" spans="1:18" ht="369.75" x14ac:dyDescent="0.2">
      <c r="A98" t="s">
        <v>52</v>
      </c>
      <c r="E98" s="27" t="s">
        <v>640</v>
      </c>
    </row>
    <row r="99" spans="1:18" ht="12.75" customHeight="1" x14ac:dyDescent="0.2">
      <c r="A99" s="5" t="s">
        <v>41</v>
      </c>
      <c r="B99" s="5"/>
      <c r="C99" s="31" t="s">
        <v>38</v>
      </c>
      <c r="D99" s="5"/>
      <c r="E99" s="19" t="s">
        <v>522</v>
      </c>
      <c r="F99" s="5"/>
      <c r="G99" s="5"/>
      <c r="H99" s="5"/>
      <c r="I99" s="32">
        <f>0+Q99</f>
        <v>0</v>
      </c>
      <c r="O99">
        <f>0+R99</f>
        <v>0</v>
      </c>
      <c r="Q99">
        <f>0+I100</f>
        <v>0</v>
      </c>
      <c r="R99">
        <f>0+O100</f>
        <v>0</v>
      </c>
    </row>
    <row r="100" spans="1:18" x14ac:dyDescent="0.2">
      <c r="A100" s="17" t="s">
        <v>43</v>
      </c>
      <c r="B100" s="21" t="s">
        <v>119</v>
      </c>
      <c r="C100" s="21" t="s">
        <v>641</v>
      </c>
      <c r="D100" s="17" t="s">
        <v>45</v>
      </c>
      <c r="E100" s="22" t="s">
        <v>642</v>
      </c>
      <c r="F100" s="23" t="s">
        <v>69</v>
      </c>
      <c r="G100" s="24">
        <v>6</v>
      </c>
      <c r="H100" s="25"/>
      <c r="I100" s="25">
        <f>ROUND(ROUND(H100,2)*ROUND(G100,3),2)</f>
        <v>0</v>
      </c>
      <c r="O100">
        <f>(I100*21)/100</f>
        <v>0</v>
      </c>
      <c r="P100" t="s">
        <v>21</v>
      </c>
    </row>
    <row r="101" spans="1:18" x14ac:dyDescent="0.2">
      <c r="A101" s="26" t="s">
        <v>48</v>
      </c>
      <c r="E101" s="27" t="s">
        <v>45</v>
      </c>
    </row>
    <row r="102" spans="1:18" ht="51" x14ac:dyDescent="0.2">
      <c r="A102" s="28" t="s">
        <v>50</v>
      </c>
      <c r="E102" s="29" t="s">
        <v>550</v>
      </c>
    </row>
    <row r="103" spans="1:18" ht="114.75" x14ac:dyDescent="0.2">
      <c r="A103" t="s">
        <v>52</v>
      </c>
      <c r="E103" s="27" t="s">
        <v>643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9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0+O8+O21+O34+O39+O60+O69+O86+O151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644</v>
      </c>
      <c r="I3" s="30">
        <f>0+I8+I21+I34+I39+I60+I69+I86+I151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644</v>
      </c>
      <c r="D4" s="41"/>
      <c r="E4" s="13" t="s">
        <v>645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447</v>
      </c>
      <c r="D8" s="14"/>
      <c r="E8" s="19" t="s">
        <v>646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17" t="s">
        <v>43</v>
      </c>
      <c r="B9" s="21" t="s">
        <v>27</v>
      </c>
      <c r="C9" s="21" t="s">
        <v>554</v>
      </c>
      <c r="D9" s="17" t="s">
        <v>45</v>
      </c>
      <c r="E9" s="22" t="s">
        <v>647</v>
      </c>
      <c r="F9" s="23" t="s">
        <v>355</v>
      </c>
      <c r="G9" s="24">
        <v>1134.9839999999999</v>
      </c>
      <c r="H9" s="25">
        <v>0</v>
      </c>
      <c r="I9" s="25">
        <f>ROUND(ROUND(H9,2)*ROUND(G9,3),2)</f>
        <v>0</v>
      </c>
      <c r="O9">
        <f>(I9*21)/100</f>
        <v>0</v>
      </c>
      <c r="P9" t="s">
        <v>21</v>
      </c>
    </row>
    <row r="10" spans="1:18" ht="25.5" x14ac:dyDescent="0.2">
      <c r="A10" s="26" t="s">
        <v>48</v>
      </c>
      <c r="E10" s="27" t="s">
        <v>356</v>
      </c>
    </row>
    <row r="11" spans="1:18" x14ac:dyDescent="0.2">
      <c r="A11" s="28" t="s">
        <v>50</v>
      </c>
      <c r="E11" s="29" t="s">
        <v>648</v>
      </c>
    </row>
    <row r="12" spans="1:18" ht="153" x14ac:dyDescent="0.2">
      <c r="A12" t="s">
        <v>52</v>
      </c>
      <c r="E12" s="27" t="s">
        <v>357</v>
      </c>
    </row>
    <row r="13" spans="1:18" ht="25.5" x14ac:dyDescent="0.2">
      <c r="A13" s="17" t="s">
        <v>43</v>
      </c>
      <c r="B13" s="21" t="s">
        <v>21</v>
      </c>
      <c r="C13" s="21" t="s">
        <v>649</v>
      </c>
      <c r="D13" s="17" t="s">
        <v>45</v>
      </c>
      <c r="E13" s="22" t="s">
        <v>650</v>
      </c>
      <c r="F13" s="23" t="s">
        <v>355</v>
      </c>
      <c r="G13" s="24">
        <v>52.259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21</v>
      </c>
    </row>
    <row r="14" spans="1:18" ht="25.5" x14ac:dyDescent="0.2">
      <c r="A14" s="26" t="s">
        <v>48</v>
      </c>
      <c r="E14" s="27" t="s">
        <v>356</v>
      </c>
    </row>
    <row r="15" spans="1:18" x14ac:dyDescent="0.2">
      <c r="A15" s="28" t="s">
        <v>50</v>
      </c>
      <c r="E15" s="29" t="s">
        <v>651</v>
      </c>
    </row>
    <row r="16" spans="1:18" ht="153" x14ac:dyDescent="0.2">
      <c r="A16" t="s">
        <v>52</v>
      </c>
      <c r="E16" s="27" t="s">
        <v>357</v>
      </c>
    </row>
    <row r="17" spans="1:18" ht="25.5" x14ac:dyDescent="0.2">
      <c r="A17" s="17" t="s">
        <v>43</v>
      </c>
      <c r="B17" s="21" t="s">
        <v>20</v>
      </c>
      <c r="C17" s="21" t="s">
        <v>449</v>
      </c>
      <c r="D17" s="17" t="s">
        <v>45</v>
      </c>
      <c r="E17" s="22" t="s">
        <v>652</v>
      </c>
      <c r="F17" s="23" t="s">
        <v>355</v>
      </c>
      <c r="G17" s="24">
        <v>155.364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21</v>
      </c>
    </row>
    <row r="18" spans="1:18" ht="25.5" x14ac:dyDescent="0.2">
      <c r="A18" s="26" t="s">
        <v>48</v>
      </c>
      <c r="E18" s="27" t="s">
        <v>356</v>
      </c>
    </row>
    <row r="19" spans="1:18" x14ac:dyDescent="0.2">
      <c r="A19" s="28" t="s">
        <v>50</v>
      </c>
      <c r="E19" s="29" t="s">
        <v>653</v>
      </c>
    </row>
    <row r="20" spans="1:18" ht="153" x14ac:dyDescent="0.2">
      <c r="A20" t="s">
        <v>52</v>
      </c>
      <c r="E20" s="27" t="s">
        <v>357</v>
      </c>
    </row>
    <row r="21" spans="1:18" ht="12.75" customHeight="1" x14ac:dyDescent="0.2">
      <c r="A21" s="5" t="s">
        <v>41</v>
      </c>
      <c r="B21" s="5"/>
      <c r="C21" s="31" t="s">
        <v>27</v>
      </c>
      <c r="D21" s="5"/>
      <c r="E21" s="19" t="s">
        <v>654</v>
      </c>
      <c r="F21" s="5"/>
      <c r="G21" s="5"/>
      <c r="H21" s="5"/>
      <c r="I21" s="32">
        <f>0+Q21</f>
        <v>0</v>
      </c>
      <c r="O21">
        <f>0+R21</f>
        <v>0</v>
      </c>
      <c r="Q21">
        <f>0+I22+I26+I30</f>
        <v>0</v>
      </c>
      <c r="R21">
        <f>0+O22+O26+O30</f>
        <v>0</v>
      </c>
    </row>
    <row r="22" spans="1:18" ht="25.5" x14ac:dyDescent="0.2">
      <c r="A22" s="17" t="s">
        <v>43</v>
      </c>
      <c r="B22" s="21" t="s">
        <v>31</v>
      </c>
      <c r="C22" s="21" t="s">
        <v>655</v>
      </c>
      <c r="D22" s="17" t="s">
        <v>45</v>
      </c>
      <c r="E22" s="22" t="s">
        <v>656</v>
      </c>
      <c r="F22" s="23" t="s">
        <v>69</v>
      </c>
      <c r="G22" s="24">
        <v>23.754000000000001</v>
      </c>
      <c r="H22" s="25"/>
      <c r="I22" s="25">
        <f>ROUND(ROUND(H22,2)*ROUND(G22,3),2)</f>
        <v>0</v>
      </c>
      <c r="O22">
        <f>(I22*21)/100</f>
        <v>0</v>
      </c>
      <c r="P22" t="s">
        <v>21</v>
      </c>
    </row>
    <row r="23" spans="1:18" x14ac:dyDescent="0.2">
      <c r="A23" s="26" t="s">
        <v>48</v>
      </c>
      <c r="E23" s="27" t="s">
        <v>45</v>
      </c>
    </row>
    <row r="24" spans="1:18" x14ac:dyDescent="0.2">
      <c r="A24" s="28" t="s">
        <v>50</v>
      </c>
      <c r="E24" s="29" t="s">
        <v>657</v>
      </c>
    </row>
    <row r="25" spans="1:18" ht="63.75" x14ac:dyDescent="0.2">
      <c r="A25" t="s">
        <v>52</v>
      </c>
      <c r="E25" s="27" t="s">
        <v>658</v>
      </c>
    </row>
    <row r="26" spans="1:18" x14ac:dyDescent="0.2">
      <c r="A26" s="17" t="s">
        <v>43</v>
      </c>
      <c r="B26" s="21" t="s">
        <v>33</v>
      </c>
      <c r="C26" s="21" t="s">
        <v>659</v>
      </c>
      <c r="D26" s="17" t="s">
        <v>45</v>
      </c>
      <c r="E26" s="22" t="s">
        <v>660</v>
      </c>
      <c r="F26" s="23" t="s">
        <v>69</v>
      </c>
      <c r="G26" s="24">
        <v>567.49199999999996</v>
      </c>
      <c r="H26" s="25"/>
      <c r="I26" s="25">
        <f>ROUND(ROUND(H26,2)*ROUND(G26,3),2)</f>
        <v>0</v>
      </c>
      <c r="O26">
        <f>(I26*21)/100</f>
        <v>0</v>
      </c>
      <c r="P26" t="s">
        <v>21</v>
      </c>
    </row>
    <row r="27" spans="1:18" x14ac:dyDescent="0.2">
      <c r="A27" s="26" t="s">
        <v>48</v>
      </c>
      <c r="E27" s="27" t="s">
        <v>45</v>
      </c>
    </row>
    <row r="28" spans="1:18" ht="51" x14ac:dyDescent="0.2">
      <c r="A28" s="28" t="s">
        <v>50</v>
      </c>
      <c r="E28" s="29" t="s">
        <v>661</v>
      </c>
    </row>
    <row r="29" spans="1:18" ht="369.75" x14ac:dyDescent="0.2">
      <c r="A29" t="s">
        <v>52</v>
      </c>
      <c r="E29" s="27" t="s">
        <v>570</v>
      </c>
    </row>
    <row r="30" spans="1:18" x14ac:dyDescent="0.2">
      <c r="A30" s="17" t="s">
        <v>43</v>
      </c>
      <c r="B30" s="21" t="s">
        <v>35</v>
      </c>
      <c r="C30" s="21" t="s">
        <v>662</v>
      </c>
      <c r="D30" s="17" t="s">
        <v>45</v>
      </c>
      <c r="E30" s="22" t="s">
        <v>663</v>
      </c>
      <c r="F30" s="23" t="s">
        <v>69</v>
      </c>
      <c r="G30" s="24">
        <v>335.52</v>
      </c>
      <c r="H30" s="25"/>
      <c r="I30" s="25">
        <f>ROUND(ROUND(H30,2)*ROUND(G30,3),2)</f>
        <v>0</v>
      </c>
      <c r="O30">
        <f>(I30*21)/100</f>
        <v>0</v>
      </c>
      <c r="P30" t="s">
        <v>21</v>
      </c>
    </row>
    <row r="31" spans="1:18" x14ac:dyDescent="0.2">
      <c r="A31" s="26" t="s">
        <v>48</v>
      </c>
      <c r="E31" s="27" t="s">
        <v>664</v>
      </c>
    </row>
    <row r="32" spans="1:18" ht="25.5" x14ac:dyDescent="0.2">
      <c r="A32" s="28" t="s">
        <v>50</v>
      </c>
      <c r="E32" s="29" t="s">
        <v>665</v>
      </c>
    </row>
    <row r="33" spans="1:18" ht="267.75" x14ac:dyDescent="0.2">
      <c r="A33" t="s">
        <v>52</v>
      </c>
      <c r="E33" s="27" t="s">
        <v>666</v>
      </c>
    </row>
    <row r="34" spans="1:18" ht="12.75" customHeight="1" x14ac:dyDescent="0.2">
      <c r="A34" s="5" t="s">
        <v>41</v>
      </c>
      <c r="B34" s="5"/>
      <c r="C34" s="31" t="s">
        <v>21</v>
      </c>
      <c r="D34" s="5"/>
      <c r="E34" s="19" t="s">
        <v>667</v>
      </c>
      <c r="F34" s="5"/>
      <c r="G34" s="5"/>
      <c r="H34" s="5"/>
      <c r="I34" s="32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17" t="s">
        <v>43</v>
      </c>
      <c r="B35" s="21" t="s">
        <v>71</v>
      </c>
      <c r="C35" s="21" t="s">
        <v>668</v>
      </c>
      <c r="D35" s="17" t="s">
        <v>45</v>
      </c>
      <c r="E35" s="22" t="s">
        <v>669</v>
      </c>
      <c r="F35" s="23" t="s">
        <v>69</v>
      </c>
      <c r="G35" s="24">
        <v>2.944</v>
      </c>
      <c r="H35" s="25"/>
      <c r="I35" s="25">
        <f>ROUND(ROUND(H35,2)*ROUND(G35,3),2)</f>
        <v>0</v>
      </c>
      <c r="O35">
        <f>(I35*21)/100</f>
        <v>0</v>
      </c>
      <c r="P35" t="s">
        <v>21</v>
      </c>
    </row>
    <row r="36" spans="1:18" x14ac:dyDescent="0.2">
      <c r="A36" s="26" t="s">
        <v>48</v>
      </c>
      <c r="E36" s="27" t="s">
        <v>45</v>
      </c>
    </row>
    <row r="37" spans="1:18" x14ac:dyDescent="0.2">
      <c r="A37" s="28" t="s">
        <v>50</v>
      </c>
      <c r="E37" s="29" t="s">
        <v>670</v>
      </c>
    </row>
    <row r="38" spans="1:18" ht="369.75" x14ac:dyDescent="0.2">
      <c r="A38" t="s">
        <v>52</v>
      </c>
      <c r="E38" s="27" t="s">
        <v>671</v>
      </c>
    </row>
    <row r="39" spans="1:18" ht="12.75" customHeight="1" x14ac:dyDescent="0.2">
      <c r="A39" s="5" t="s">
        <v>41</v>
      </c>
      <c r="B39" s="5"/>
      <c r="C39" s="31" t="s">
        <v>20</v>
      </c>
      <c r="D39" s="5"/>
      <c r="E39" s="19" t="s">
        <v>672</v>
      </c>
      <c r="F39" s="5"/>
      <c r="G39" s="5"/>
      <c r="H39" s="5"/>
      <c r="I39" s="32">
        <f>0+Q39</f>
        <v>0</v>
      </c>
      <c r="O39">
        <f>0+R39</f>
        <v>0</v>
      </c>
      <c r="Q39">
        <f>0+I40+I44+I48+I52+I56</f>
        <v>0</v>
      </c>
      <c r="R39">
        <f>0+O40+O44+O48+O52+O56</f>
        <v>0</v>
      </c>
    </row>
    <row r="40" spans="1:18" x14ac:dyDescent="0.2">
      <c r="A40" s="17" t="s">
        <v>43</v>
      </c>
      <c r="B40" s="21" t="s">
        <v>75</v>
      </c>
      <c r="C40" s="21" t="s">
        <v>673</v>
      </c>
      <c r="D40" s="17" t="s">
        <v>45</v>
      </c>
      <c r="E40" s="22" t="s">
        <v>674</v>
      </c>
      <c r="F40" s="23" t="s">
        <v>69</v>
      </c>
      <c r="G40" s="24">
        <v>1.63</v>
      </c>
      <c r="H40" s="25"/>
      <c r="I40" s="25">
        <f>ROUND(ROUND(H40,2)*ROUND(G40,3),2)</f>
        <v>0</v>
      </c>
      <c r="O40">
        <f>(I40*21)/100</f>
        <v>0</v>
      </c>
      <c r="P40" t="s">
        <v>21</v>
      </c>
    </row>
    <row r="41" spans="1:18" x14ac:dyDescent="0.2">
      <c r="A41" s="26" t="s">
        <v>48</v>
      </c>
      <c r="E41" s="27" t="s">
        <v>675</v>
      </c>
    </row>
    <row r="42" spans="1:18" x14ac:dyDescent="0.2">
      <c r="A42" s="28" t="s">
        <v>50</v>
      </c>
      <c r="E42" s="29" t="s">
        <v>676</v>
      </c>
    </row>
    <row r="43" spans="1:18" ht="229.5" x14ac:dyDescent="0.2">
      <c r="A43" t="s">
        <v>52</v>
      </c>
      <c r="E43" s="27" t="s">
        <v>677</v>
      </c>
    </row>
    <row r="44" spans="1:18" x14ac:dyDescent="0.2">
      <c r="A44" s="17" t="s">
        <v>43</v>
      </c>
      <c r="B44" s="21" t="s">
        <v>38</v>
      </c>
      <c r="C44" s="21" t="s">
        <v>678</v>
      </c>
      <c r="D44" s="17" t="s">
        <v>45</v>
      </c>
      <c r="E44" s="22" t="s">
        <v>679</v>
      </c>
      <c r="F44" s="23" t="s">
        <v>355</v>
      </c>
      <c r="G44" s="24">
        <v>4.6420000000000003</v>
      </c>
      <c r="H44" s="25"/>
      <c r="I44" s="25">
        <f>ROUND(ROUND(H44,2)*ROUND(G44,3),2)</f>
        <v>0</v>
      </c>
      <c r="O44">
        <f>(I44*21)/100</f>
        <v>0</v>
      </c>
      <c r="P44" t="s">
        <v>21</v>
      </c>
    </row>
    <row r="45" spans="1:18" x14ac:dyDescent="0.2">
      <c r="A45" s="26" t="s">
        <v>48</v>
      </c>
      <c r="E45" s="27" t="s">
        <v>45</v>
      </c>
    </row>
    <row r="46" spans="1:18" ht="51" x14ac:dyDescent="0.2">
      <c r="A46" s="28" t="s">
        <v>50</v>
      </c>
      <c r="E46" s="29" t="s">
        <v>680</v>
      </c>
    </row>
    <row r="47" spans="1:18" ht="267.75" x14ac:dyDescent="0.2">
      <c r="A47" t="s">
        <v>52</v>
      </c>
      <c r="E47" s="27" t="s">
        <v>681</v>
      </c>
    </row>
    <row r="48" spans="1:18" x14ac:dyDescent="0.2">
      <c r="A48" s="17" t="s">
        <v>43</v>
      </c>
      <c r="B48" s="21" t="s">
        <v>40</v>
      </c>
      <c r="C48" s="21" t="s">
        <v>682</v>
      </c>
      <c r="D48" s="17" t="s">
        <v>45</v>
      </c>
      <c r="E48" s="22" t="s">
        <v>683</v>
      </c>
      <c r="F48" s="23" t="s">
        <v>684</v>
      </c>
      <c r="G48" s="24">
        <v>2657.7</v>
      </c>
      <c r="H48" s="25"/>
      <c r="I48" s="25">
        <f>ROUND(ROUND(H48,2)*ROUND(G48,3),2)</f>
        <v>0</v>
      </c>
      <c r="O48">
        <f>(I48*21)/100</f>
        <v>0</v>
      </c>
      <c r="P48" t="s">
        <v>21</v>
      </c>
    </row>
    <row r="49" spans="1:18" x14ac:dyDescent="0.2">
      <c r="A49" s="26" t="s">
        <v>48</v>
      </c>
      <c r="E49" s="27" t="s">
        <v>45</v>
      </c>
    </row>
    <row r="50" spans="1:18" ht="25.5" x14ac:dyDescent="0.2">
      <c r="A50" s="28" t="s">
        <v>50</v>
      </c>
      <c r="E50" s="29" t="s">
        <v>685</v>
      </c>
    </row>
    <row r="51" spans="1:18" ht="293.25" x14ac:dyDescent="0.2">
      <c r="A51" t="s">
        <v>52</v>
      </c>
      <c r="E51" s="27" t="s">
        <v>686</v>
      </c>
    </row>
    <row r="52" spans="1:18" ht="25.5" x14ac:dyDescent="0.2">
      <c r="A52" s="17" t="s">
        <v>43</v>
      </c>
      <c r="B52" s="21" t="s">
        <v>85</v>
      </c>
      <c r="C52" s="21" t="s">
        <v>687</v>
      </c>
      <c r="D52" s="17" t="s">
        <v>45</v>
      </c>
      <c r="E52" s="22" t="s">
        <v>688</v>
      </c>
      <c r="F52" s="23" t="s">
        <v>69</v>
      </c>
      <c r="G52" s="24">
        <v>2.8919999999999999</v>
      </c>
      <c r="H52" s="25"/>
      <c r="I52" s="25">
        <f>ROUND(ROUND(H52,2)*ROUND(G52,3),2)</f>
        <v>0</v>
      </c>
      <c r="O52">
        <f>(I52*21)/100</f>
        <v>0</v>
      </c>
      <c r="P52" t="s">
        <v>21</v>
      </c>
    </row>
    <row r="53" spans="1:18" x14ac:dyDescent="0.2">
      <c r="A53" s="26" t="s">
        <v>48</v>
      </c>
      <c r="E53" s="27" t="s">
        <v>689</v>
      </c>
    </row>
    <row r="54" spans="1:18" ht="25.5" x14ac:dyDescent="0.2">
      <c r="A54" s="28" t="s">
        <v>50</v>
      </c>
      <c r="E54" s="29" t="s">
        <v>690</v>
      </c>
    </row>
    <row r="55" spans="1:18" ht="369.75" x14ac:dyDescent="0.2">
      <c r="A55" t="s">
        <v>52</v>
      </c>
      <c r="E55" s="27" t="s">
        <v>671</v>
      </c>
    </row>
    <row r="56" spans="1:18" x14ac:dyDescent="0.2">
      <c r="A56" s="17" t="s">
        <v>43</v>
      </c>
      <c r="B56" s="21" t="s">
        <v>88</v>
      </c>
      <c r="C56" s="21" t="s">
        <v>691</v>
      </c>
      <c r="D56" s="17" t="s">
        <v>45</v>
      </c>
      <c r="E56" s="22" t="s">
        <v>689</v>
      </c>
      <c r="F56" s="23" t="s">
        <v>69</v>
      </c>
      <c r="G56" s="24">
        <v>51.923999999999999</v>
      </c>
      <c r="H56" s="25"/>
      <c r="I56" s="25">
        <f>ROUND(ROUND(H56,2)*ROUND(G56,3),2)</f>
        <v>0</v>
      </c>
      <c r="O56">
        <f>(I56*21)/100</f>
        <v>0</v>
      </c>
      <c r="P56" t="s">
        <v>21</v>
      </c>
    </row>
    <row r="57" spans="1:18" x14ac:dyDescent="0.2">
      <c r="A57" s="26" t="s">
        <v>48</v>
      </c>
      <c r="E57" s="27" t="s">
        <v>45</v>
      </c>
    </row>
    <row r="58" spans="1:18" ht="51" x14ac:dyDescent="0.2">
      <c r="A58" s="28" t="s">
        <v>50</v>
      </c>
      <c r="E58" s="29" t="s">
        <v>692</v>
      </c>
    </row>
    <row r="59" spans="1:18" ht="369.75" x14ac:dyDescent="0.2">
      <c r="A59" t="s">
        <v>52</v>
      </c>
      <c r="E59" s="27" t="s">
        <v>671</v>
      </c>
    </row>
    <row r="60" spans="1:18" ht="12.75" customHeight="1" x14ac:dyDescent="0.2">
      <c r="A60" s="5" t="s">
        <v>41</v>
      </c>
      <c r="B60" s="5"/>
      <c r="C60" s="31" t="s">
        <v>31</v>
      </c>
      <c r="D60" s="5"/>
      <c r="E60" s="19" t="s">
        <v>693</v>
      </c>
      <c r="F60" s="5"/>
      <c r="G60" s="5"/>
      <c r="H60" s="5"/>
      <c r="I60" s="32">
        <f>0+Q60</f>
        <v>0</v>
      </c>
      <c r="O60">
        <f>0+R60</f>
        <v>0</v>
      </c>
      <c r="Q60">
        <f>0+I61+I65</f>
        <v>0</v>
      </c>
      <c r="R60">
        <f>0+O61+O65</f>
        <v>0</v>
      </c>
    </row>
    <row r="61" spans="1:18" x14ac:dyDescent="0.2">
      <c r="A61" s="17" t="s">
        <v>43</v>
      </c>
      <c r="B61" s="21" t="s">
        <v>92</v>
      </c>
      <c r="C61" s="21" t="s">
        <v>694</v>
      </c>
      <c r="D61" s="17" t="s">
        <v>45</v>
      </c>
      <c r="E61" s="22" t="s">
        <v>695</v>
      </c>
      <c r="F61" s="23" t="s">
        <v>69</v>
      </c>
      <c r="G61" s="24">
        <v>41.47</v>
      </c>
      <c r="H61" s="25"/>
      <c r="I61" s="25">
        <f>ROUND(ROUND(H61,2)*ROUND(G61,3),2)</f>
        <v>0</v>
      </c>
      <c r="O61">
        <f>(I61*21)/100</f>
        <v>0</v>
      </c>
      <c r="P61" t="s">
        <v>21</v>
      </c>
    </row>
    <row r="62" spans="1:18" x14ac:dyDescent="0.2">
      <c r="A62" s="26" t="s">
        <v>48</v>
      </c>
      <c r="E62" s="27" t="s">
        <v>696</v>
      </c>
    </row>
    <row r="63" spans="1:18" ht="38.25" x14ac:dyDescent="0.2">
      <c r="A63" s="28" t="s">
        <v>50</v>
      </c>
      <c r="E63" s="29" t="s">
        <v>697</v>
      </c>
    </row>
    <row r="64" spans="1:18" ht="369.75" x14ac:dyDescent="0.2">
      <c r="A64" t="s">
        <v>52</v>
      </c>
      <c r="E64" s="27" t="s">
        <v>698</v>
      </c>
    </row>
    <row r="65" spans="1:18" x14ac:dyDescent="0.2">
      <c r="A65" s="17" t="s">
        <v>43</v>
      </c>
      <c r="B65" s="21" t="s">
        <v>95</v>
      </c>
      <c r="C65" s="21" t="s">
        <v>699</v>
      </c>
      <c r="D65" s="17" t="s">
        <v>45</v>
      </c>
      <c r="E65" s="22" t="s">
        <v>700</v>
      </c>
      <c r="F65" s="23" t="s">
        <v>69</v>
      </c>
      <c r="G65" s="24">
        <v>2.0070000000000001</v>
      </c>
      <c r="H65" s="25"/>
      <c r="I65" s="25">
        <f>ROUND(ROUND(H65,2)*ROUND(G65,3),2)</f>
        <v>0</v>
      </c>
      <c r="O65">
        <f>(I65*21)/100</f>
        <v>0</v>
      </c>
      <c r="P65" t="s">
        <v>21</v>
      </c>
    </row>
    <row r="66" spans="1:18" x14ac:dyDescent="0.2">
      <c r="A66" s="26" t="s">
        <v>48</v>
      </c>
      <c r="E66" s="27" t="s">
        <v>701</v>
      </c>
    </row>
    <row r="67" spans="1:18" ht="38.25" x14ac:dyDescent="0.2">
      <c r="A67" s="28" t="s">
        <v>50</v>
      </c>
      <c r="E67" s="29" t="s">
        <v>702</v>
      </c>
    </row>
    <row r="68" spans="1:18" ht="127.5" x14ac:dyDescent="0.2">
      <c r="A68" t="s">
        <v>52</v>
      </c>
      <c r="E68" s="27" t="s">
        <v>703</v>
      </c>
    </row>
    <row r="69" spans="1:18" ht="12.75" customHeight="1" x14ac:dyDescent="0.2">
      <c r="A69" s="5" t="s">
        <v>41</v>
      </c>
      <c r="B69" s="5"/>
      <c r="C69" s="31" t="s">
        <v>33</v>
      </c>
      <c r="D69" s="5"/>
      <c r="E69" s="19" t="s">
        <v>704</v>
      </c>
      <c r="F69" s="5"/>
      <c r="G69" s="5"/>
      <c r="H69" s="5"/>
      <c r="I69" s="32">
        <f>0+Q69</f>
        <v>0</v>
      </c>
      <c r="O69">
        <f>0+R69</f>
        <v>0</v>
      </c>
      <c r="Q69">
        <f>0+I70+I74+I78+I82</f>
        <v>0</v>
      </c>
      <c r="R69">
        <f>0+O70+O74+O78+O82</f>
        <v>0</v>
      </c>
    </row>
    <row r="70" spans="1:18" x14ac:dyDescent="0.2">
      <c r="A70" s="17" t="s">
        <v>43</v>
      </c>
      <c r="B70" s="21" t="s">
        <v>98</v>
      </c>
      <c r="C70" s="21" t="s">
        <v>705</v>
      </c>
      <c r="D70" s="17" t="s">
        <v>45</v>
      </c>
      <c r="E70" s="22" t="s">
        <v>706</v>
      </c>
      <c r="F70" s="23" t="s">
        <v>69</v>
      </c>
      <c r="G70" s="24">
        <v>67.5</v>
      </c>
      <c r="H70" s="25"/>
      <c r="I70" s="25">
        <f>ROUND(ROUND(H70,2)*ROUND(G70,3),2)</f>
        <v>0</v>
      </c>
      <c r="O70">
        <f>(I70*21)/100</f>
        <v>0</v>
      </c>
      <c r="P70" t="s">
        <v>21</v>
      </c>
    </row>
    <row r="71" spans="1:18" x14ac:dyDescent="0.2">
      <c r="A71" s="26" t="s">
        <v>48</v>
      </c>
      <c r="E71" s="27" t="s">
        <v>707</v>
      </c>
    </row>
    <row r="72" spans="1:18" ht="25.5" x14ac:dyDescent="0.2">
      <c r="A72" s="28" t="s">
        <v>50</v>
      </c>
      <c r="E72" s="29" t="s">
        <v>708</v>
      </c>
    </row>
    <row r="73" spans="1:18" ht="51" x14ac:dyDescent="0.2">
      <c r="A73" t="s">
        <v>52</v>
      </c>
      <c r="E73" s="27" t="s">
        <v>709</v>
      </c>
    </row>
    <row r="74" spans="1:18" x14ac:dyDescent="0.2">
      <c r="A74" s="17" t="s">
        <v>43</v>
      </c>
      <c r="B74" s="21" t="s">
        <v>101</v>
      </c>
      <c r="C74" s="21" t="s">
        <v>710</v>
      </c>
      <c r="D74" s="17" t="s">
        <v>45</v>
      </c>
      <c r="E74" s="22" t="s">
        <v>711</v>
      </c>
      <c r="F74" s="23" t="s">
        <v>519</v>
      </c>
      <c r="G74" s="24">
        <v>258.18599999999998</v>
      </c>
      <c r="H74" s="25"/>
      <c r="I74" s="25">
        <f>ROUND(ROUND(H74,2)*ROUND(G74,3),2)</f>
        <v>0</v>
      </c>
      <c r="O74">
        <f>(I74*21)/100</f>
        <v>0</v>
      </c>
      <c r="P74" t="s">
        <v>21</v>
      </c>
    </row>
    <row r="75" spans="1:18" x14ac:dyDescent="0.2">
      <c r="A75" s="26" t="s">
        <v>48</v>
      </c>
      <c r="E75" s="27" t="s">
        <v>45</v>
      </c>
    </row>
    <row r="76" spans="1:18" ht="76.5" x14ac:dyDescent="0.2">
      <c r="A76" s="28" t="s">
        <v>50</v>
      </c>
      <c r="E76" s="29" t="s">
        <v>712</v>
      </c>
    </row>
    <row r="77" spans="1:18" ht="165.75" x14ac:dyDescent="0.2">
      <c r="A77" t="s">
        <v>52</v>
      </c>
      <c r="E77" s="27" t="s">
        <v>713</v>
      </c>
    </row>
    <row r="78" spans="1:18" ht="25.5" x14ac:dyDescent="0.2">
      <c r="A78" s="17" t="s">
        <v>43</v>
      </c>
      <c r="B78" s="21" t="s">
        <v>104</v>
      </c>
      <c r="C78" s="21" t="s">
        <v>714</v>
      </c>
      <c r="D78" s="17" t="s">
        <v>45</v>
      </c>
      <c r="E78" s="22" t="s">
        <v>715</v>
      </c>
      <c r="F78" s="23" t="s">
        <v>519</v>
      </c>
      <c r="G78" s="24">
        <v>5.64</v>
      </c>
      <c r="H78" s="25"/>
      <c r="I78" s="25">
        <f>ROUND(ROUND(H78,2)*ROUND(G78,3),2)</f>
        <v>0</v>
      </c>
      <c r="O78">
        <f>(I78*21)/100</f>
        <v>0</v>
      </c>
      <c r="P78" t="s">
        <v>21</v>
      </c>
    </row>
    <row r="79" spans="1:18" x14ac:dyDescent="0.2">
      <c r="A79" s="26" t="s">
        <v>48</v>
      </c>
      <c r="E79" s="27" t="s">
        <v>45</v>
      </c>
    </row>
    <row r="80" spans="1:18" ht="25.5" x14ac:dyDescent="0.2">
      <c r="A80" s="28" t="s">
        <v>50</v>
      </c>
      <c r="E80" s="29" t="s">
        <v>716</v>
      </c>
    </row>
    <row r="81" spans="1:18" ht="165.75" x14ac:dyDescent="0.2">
      <c r="A81" t="s">
        <v>52</v>
      </c>
      <c r="E81" s="27" t="s">
        <v>713</v>
      </c>
    </row>
    <row r="82" spans="1:18" ht="25.5" x14ac:dyDescent="0.2">
      <c r="A82" s="17" t="s">
        <v>43</v>
      </c>
      <c r="B82" s="21" t="s">
        <v>107</v>
      </c>
      <c r="C82" s="21" t="s">
        <v>717</v>
      </c>
      <c r="D82" s="17" t="s">
        <v>45</v>
      </c>
      <c r="E82" s="22" t="s">
        <v>718</v>
      </c>
      <c r="F82" s="23" t="s">
        <v>519</v>
      </c>
      <c r="G82" s="24">
        <v>5.9</v>
      </c>
      <c r="H82" s="25"/>
      <c r="I82" s="25">
        <f>ROUND(ROUND(H82,2)*ROUND(G82,3),2)</f>
        <v>0</v>
      </c>
      <c r="O82">
        <f>(I82*21)/100</f>
        <v>0</v>
      </c>
      <c r="P82" t="s">
        <v>21</v>
      </c>
    </row>
    <row r="83" spans="1:18" x14ac:dyDescent="0.2">
      <c r="A83" s="26" t="s">
        <v>48</v>
      </c>
      <c r="E83" s="27" t="s">
        <v>45</v>
      </c>
    </row>
    <row r="84" spans="1:18" x14ac:dyDescent="0.2">
      <c r="A84" s="28" t="s">
        <v>50</v>
      </c>
      <c r="E84" s="29" t="s">
        <v>719</v>
      </c>
    </row>
    <row r="85" spans="1:18" ht="165.75" x14ac:dyDescent="0.2">
      <c r="A85" t="s">
        <v>52</v>
      </c>
      <c r="E85" s="27" t="s">
        <v>713</v>
      </c>
    </row>
    <row r="86" spans="1:18" ht="12.75" customHeight="1" x14ac:dyDescent="0.2">
      <c r="A86" s="5" t="s">
        <v>41</v>
      </c>
      <c r="B86" s="5"/>
      <c r="C86" s="31" t="s">
        <v>38</v>
      </c>
      <c r="D86" s="5"/>
      <c r="E86" s="19" t="s">
        <v>720</v>
      </c>
      <c r="F86" s="5"/>
      <c r="G86" s="5"/>
      <c r="H86" s="5"/>
      <c r="I86" s="32">
        <f>0+Q86</f>
        <v>0</v>
      </c>
      <c r="O86">
        <f>0+R86</f>
        <v>0</v>
      </c>
      <c r="Q86">
        <f>0+I87+I91+I95+I99+I103+I107+I111+I115+I119+I123+I127+I131+I135+I139+I143+I147</f>
        <v>0</v>
      </c>
      <c r="R86">
        <f>0+O87+O91+O95+O99+O103+O107+O111+O115+O119+O123+O127+O131+O135+O139+O143+O147</f>
        <v>0</v>
      </c>
    </row>
    <row r="87" spans="1:18" x14ac:dyDescent="0.2">
      <c r="A87" s="17" t="s">
        <v>43</v>
      </c>
      <c r="B87" s="21" t="s">
        <v>110</v>
      </c>
      <c r="C87" s="21" t="s">
        <v>721</v>
      </c>
      <c r="D87" s="17" t="s">
        <v>45</v>
      </c>
      <c r="E87" s="22" t="s">
        <v>722</v>
      </c>
      <c r="F87" s="23" t="s">
        <v>84</v>
      </c>
      <c r="G87" s="24">
        <v>100.402</v>
      </c>
      <c r="H87" s="25"/>
      <c r="I87" s="25">
        <f>ROUND(ROUND(H87,2)*ROUND(G87,3),2)</f>
        <v>0</v>
      </c>
      <c r="O87">
        <f>(I87*21)/100</f>
        <v>0</v>
      </c>
      <c r="P87" t="s">
        <v>21</v>
      </c>
    </row>
    <row r="88" spans="1:18" x14ac:dyDescent="0.2">
      <c r="A88" s="26" t="s">
        <v>48</v>
      </c>
      <c r="E88" s="27" t="s">
        <v>45</v>
      </c>
    </row>
    <row r="89" spans="1:18" x14ac:dyDescent="0.2">
      <c r="A89" s="28" t="s">
        <v>50</v>
      </c>
      <c r="E89" s="29" t="s">
        <v>723</v>
      </c>
    </row>
    <row r="90" spans="1:18" ht="51" x14ac:dyDescent="0.2">
      <c r="A90" t="s">
        <v>52</v>
      </c>
      <c r="E90" s="27" t="s">
        <v>724</v>
      </c>
    </row>
    <row r="91" spans="1:18" x14ac:dyDescent="0.2">
      <c r="A91" s="17" t="s">
        <v>43</v>
      </c>
      <c r="B91" s="21" t="s">
        <v>113</v>
      </c>
      <c r="C91" s="21" t="s">
        <v>725</v>
      </c>
      <c r="D91" s="17" t="s">
        <v>45</v>
      </c>
      <c r="E91" s="22" t="s">
        <v>726</v>
      </c>
      <c r="F91" s="23" t="s">
        <v>91</v>
      </c>
      <c r="G91" s="24">
        <v>2</v>
      </c>
      <c r="H91" s="25"/>
      <c r="I91" s="25">
        <f>ROUND(ROUND(H91,2)*ROUND(G91,3),2)</f>
        <v>0</v>
      </c>
      <c r="O91">
        <f>(I91*21)/100</f>
        <v>0</v>
      </c>
      <c r="P91" t="s">
        <v>21</v>
      </c>
    </row>
    <row r="92" spans="1:18" x14ac:dyDescent="0.2">
      <c r="A92" s="26" t="s">
        <v>48</v>
      </c>
      <c r="E92" s="27" t="s">
        <v>45</v>
      </c>
    </row>
    <row r="93" spans="1:18" x14ac:dyDescent="0.2">
      <c r="A93" s="28" t="s">
        <v>50</v>
      </c>
      <c r="E93" s="29" t="s">
        <v>45</v>
      </c>
    </row>
    <row r="94" spans="1:18" ht="114.75" x14ac:dyDescent="0.2">
      <c r="A94" t="s">
        <v>52</v>
      </c>
      <c r="E94" s="27" t="s">
        <v>727</v>
      </c>
    </row>
    <row r="95" spans="1:18" x14ac:dyDescent="0.2">
      <c r="A95" s="17" t="s">
        <v>43</v>
      </c>
      <c r="B95" s="21" t="s">
        <v>117</v>
      </c>
      <c r="C95" s="21" t="s">
        <v>728</v>
      </c>
      <c r="D95" s="17" t="s">
        <v>45</v>
      </c>
      <c r="E95" s="22" t="s">
        <v>729</v>
      </c>
      <c r="F95" s="23" t="s">
        <v>84</v>
      </c>
      <c r="G95" s="24">
        <v>132</v>
      </c>
      <c r="H95" s="25"/>
      <c r="I95" s="25">
        <f>ROUND(ROUND(H95,2)*ROUND(G95,3),2)</f>
        <v>0</v>
      </c>
      <c r="O95">
        <f>(I95*21)/100</f>
        <v>0</v>
      </c>
      <c r="P95" t="s">
        <v>21</v>
      </c>
    </row>
    <row r="96" spans="1:18" x14ac:dyDescent="0.2">
      <c r="A96" s="26" t="s">
        <v>48</v>
      </c>
      <c r="E96" s="27" t="s">
        <v>45</v>
      </c>
    </row>
    <row r="97" spans="1:16" ht="63.75" x14ac:dyDescent="0.2">
      <c r="A97" s="28" t="s">
        <v>50</v>
      </c>
      <c r="E97" s="29" t="s">
        <v>730</v>
      </c>
    </row>
    <row r="98" spans="1:16" ht="229.5" x14ac:dyDescent="0.2">
      <c r="A98" t="s">
        <v>52</v>
      </c>
      <c r="E98" s="27" t="s">
        <v>731</v>
      </c>
    </row>
    <row r="99" spans="1:16" x14ac:dyDescent="0.2">
      <c r="A99" s="17" t="s">
        <v>43</v>
      </c>
      <c r="B99" s="21" t="s">
        <v>119</v>
      </c>
      <c r="C99" s="21" t="s">
        <v>732</v>
      </c>
      <c r="D99" s="17" t="s">
        <v>45</v>
      </c>
      <c r="E99" s="22" t="s">
        <v>733</v>
      </c>
      <c r="F99" s="23" t="s">
        <v>91</v>
      </c>
      <c r="G99" s="24">
        <v>2</v>
      </c>
      <c r="H99" s="25">
        <v>0</v>
      </c>
      <c r="I99" s="25">
        <f>ROUND(ROUND(H99,2)*ROUND(G99,3),2)</f>
        <v>0</v>
      </c>
      <c r="O99">
        <f>(I99*21)/100</f>
        <v>0</v>
      </c>
      <c r="P99" t="s">
        <v>21</v>
      </c>
    </row>
    <row r="100" spans="1:16" ht="38.25" x14ac:dyDescent="0.2">
      <c r="A100" s="26" t="s">
        <v>48</v>
      </c>
      <c r="E100" s="27" t="s">
        <v>734</v>
      </c>
    </row>
    <row r="101" spans="1:16" x14ac:dyDescent="0.2">
      <c r="A101" s="28" t="s">
        <v>50</v>
      </c>
      <c r="E101" s="29" t="s">
        <v>45</v>
      </c>
    </row>
    <row r="102" spans="1:16" ht="89.25" x14ac:dyDescent="0.2">
      <c r="A102" t="s">
        <v>52</v>
      </c>
      <c r="E102" s="27" t="s">
        <v>735</v>
      </c>
    </row>
    <row r="103" spans="1:16" x14ac:dyDescent="0.2">
      <c r="A103" s="17" t="s">
        <v>43</v>
      </c>
      <c r="B103" s="21" t="s">
        <v>122</v>
      </c>
      <c r="C103" s="21" t="s">
        <v>736</v>
      </c>
      <c r="D103" s="17" t="s">
        <v>45</v>
      </c>
      <c r="E103" s="22" t="s">
        <v>737</v>
      </c>
      <c r="F103" s="23" t="s">
        <v>91</v>
      </c>
      <c r="G103" s="24">
        <v>2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21</v>
      </c>
    </row>
    <row r="104" spans="1:16" ht="38.25" x14ac:dyDescent="0.2">
      <c r="A104" s="26" t="s">
        <v>48</v>
      </c>
      <c r="E104" s="27" t="s">
        <v>738</v>
      </c>
    </row>
    <row r="105" spans="1:16" x14ac:dyDescent="0.2">
      <c r="A105" s="28" t="s">
        <v>50</v>
      </c>
      <c r="E105" s="29" t="s">
        <v>45</v>
      </c>
    </row>
    <row r="106" spans="1:16" ht="89.25" x14ac:dyDescent="0.2">
      <c r="A106" t="s">
        <v>52</v>
      </c>
      <c r="E106" s="27" t="s">
        <v>735</v>
      </c>
    </row>
    <row r="107" spans="1:16" x14ac:dyDescent="0.2">
      <c r="A107" s="17" t="s">
        <v>43</v>
      </c>
      <c r="B107" s="21" t="s">
        <v>125</v>
      </c>
      <c r="C107" s="21" t="s">
        <v>739</v>
      </c>
      <c r="D107" s="17" t="s">
        <v>45</v>
      </c>
      <c r="E107" s="22" t="s">
        <v>740</v>
      </c>
      <c r="F107" s="23" t="s">
        <v>519</v>
      </c>
      <c r="G107" s="24">
        <v>34.4</v>
      </c>
      <c r="H107" s="25"/>
      <c r="I107" s="25">
        <f>ROUND(ROUND(H107,2)*ROUND(G107,3),2)</f>
        <v>0</v>
      </c>
      <c r="O107">
        <f>(I107*21)/100</f>
        <v>0</v>
      </c>
      <c r="P107" t="s">
        <v>21</v>
      </c>
    </row>
    <row r="108" spans="1:16" x14ac:dyDescent="0.2">
      <c r="A108" s="26" t="s">
        <v>48</v>
      </c>
      <c r="E108" s="27" t="s">
        <v>741</v>
      </c>
    </row>
    <row r="109" spans="1:16" x14ac:dyDescent="0.2">
      <c r="A109" s="28" t="s">
        <v>50</v>
      </c>
      <c r="E109" s="29" t="s">
        <v>742</v>
      </c>
    </row>
    <row r="110" spans="1:16" ht="178.5" x14ac:dyDescent="0.2">
      <c r="A110" t="s">
        <v>52</v>
      </c>
      <c r="E110" s="27" t="s">
        <v>743</v>
      </c>
    </row>
    <row r="111" spans="1:16" ht="25.5" x14ac:dyDescent="0.2">
      <c r="A111" s="17" t="s">
        <v>43</v>
      </c>
      <c r="B111" s="21" t="s">
        <v>128</v>
      </c>
      <c r="C111" s="21" t="s">
        <v>744</v>
      </c>
      <c r="D111" s="17" t="s">
        <v>45</v>
      </c>
      <c r="E111" s="22" t="s">
        <v>745</v>
      </c>
      <c r="F111" s="23" t="s">
        <v>746</v>
      </c>
      <c r="G111" s="24">
        <v>129</v>
      </c>
      <c r="H111" s="25"/>
      <c r="I111" s="25">
        <f>ROUND(ROUND(H111,2)*ROUND(G111,3),2)</f>
        <v>0</v>
      </c>
      <c r="O111">
        <f>(I111*21)/100</f>
        <v>0</v>
      </c>
      <c r="P111" t="s">
        <v>21</v>
      </c>
    </row>
    <row r="112" spans="1:16" x14ac:dyDescent="0.2">
      <c r="A112" s="26" t="s">
        <v>48</v>
      </c>
      <c r="E112" s="27" t="s">
        <v>747</v>
      </c>
    </row>
    <row r="113" spans="1:16" x14ac:dyDescent="0.2">
      <c r="A113" s="28" t="s">
        <v>50</v>
      </c>
      <c r="E113" s="29" t="s">
        <v>748</v>
      </c>
    </row>
    <row r="114" spans="1:16" ht="127.5" x14ac:dyDescent="0.2">
      <c r="A114" t="s">
        <v>52</v>
      </c>
      <c r="E114" s="27" t="s">
        <v>749</v>
      </c>
    </row>
    <row r="115" spans="1:16" x14ac:dyDescent="0.2">
      <c r="A115" s="17" t="s">
        <v>43</v>
      </c>
      <c r="B115" s="21" t="s">
        <v>131</v>
      </c>
      <c r="C115" s="21" t="s">
        <v>750</v>
      </c>
      <c r="D115" s="17" t="s">
        <v>45</v>
      </c>
      <c r="E115" s="22" t="s">
        <v>751</v>
      </c>
      <c r="F115" s="23" t="s">
        <v>84</v>
      </c>
      <c r="G115" s="24">
        <v>642</v>
      </c>
      <c r="H115" s="25"/>
      <c r="I115" s="25">
        <f>ROUND(ROUND(H115,2)*ROUND(G115,3),2)</f>
        <v>0</v>
      </c>
      <c r="O115">
        <f>(I115*21)/100</f>
        <v>0</v>
      </c>
      <c r="P115" t="s">
        <v>21</v>
      </c>
    </row>
    <row r="116" spans="1:16" x14ac:dyDescent="0.2">
      <c r="A116" s="26" t="s">
        <v>48</v>
      </c>
      <c r="E116" s="27" t="s">
        <v>45</v>
      </c>
    </row>
    <row r="117" spans="1:16" x14ac:dyDescent="0.2">
      <c r="A117" s="28" t="s">
        <v>50</v>
      </c>
      <c r="E117" s="29" t="s">
        <v>752</v>
      </c>
    </row>
    <row r="118" spans="1:16" ht="165.75" x14ac:dyDescent="0.2">
      <c r="A118" t="s">
        <v>52</v>
      </c>
      <c r="E118" s="27" t="s">
        <v>753</v>
      </c>
    </row>
    <row r="119" spans="1:16" x14ac:dyDescent="0.2">
      <c r="A119" s="17" t="s">
        <v>43</v>
      </c>
      <c r="B119" s="21" t="s">
        <v>134</v>
      </c>
      <c r="C119" s="21" t="s">
        <v>754</v>
      </c>
      <c r="D119" s="17" t="s">
        <v>45</v>
      </c>
      <c r="E119" s="22" t="s">
        <v>755</v>
      </c>
      <c r="F119" s="23" t="s">
        <v>91</v>
      </c>
      <c r="G119" s="24">
        <v>2</v>
      </c>
      <c r="H119" s="25"/>
      <c r="I119" s="25">
        <f>ROUND(ROUND(H119,2)*ROUND(G119,3),2)</f>
        <v>0</v>
      </c>
      <c r="O119">
        <f>(I119*21)/100</f>
        <v>0</v>
      </c>
      <c r="P119" t="s">
        <v>21</v>
      </c>
    </row>
    <row r="120" spans="1:16" x14ac:dyDescent="0.2">
      <c r="A120" s="26" t="s">
        <v>48</v>
      </c>
      <c r="E120" s="27" t="s">
        <v>45</v>
      </c>
    </row>
    <row r="121" spans="1:16" x14ac:dyDescent="0.2">
      <c r="A121" s="28" t="s">
        <v>50</v>
      </c>
      <c r="E121" s="29" t="s">
        <v>45</v>
      </c>
    </row>
    <row r="122" spans="1:16" ht="89.25" x14ac:dyDescent="0.2">
      <c r="A122" t="s">
        <v>52</v>
      </c>
      <c r="E122" s="27" t="s">
        <v>735</v>
      </c>
    </row>
    <row r="123" spans="1:16" x14ac:dyDescent="0.2">
      <c r="A123" s="17" t="s">
        <v>43</v>
      </c>
      <c r="B123" s="21" t="s">
        <v>137</v>
      </c>
      <c r="C123" s="21" t="s">
        <v>756</v>
      </c>
      <c r="D123" s="17" t="s">
        <v>45</v>
      </c>
      <c r="E123" s="22" t="s">
        <v>757</v>
      </c>
      <c r="F123" s="23" t="s">
        <v>84</v>
      </c>
      <c r="G123" s="24">
        <v>6</v>
      </c>
      <c r="H123" s="25"/>
      <c r="I123" s="25">
        <f>ROUND(ROUND(H123,2)*ROUND(G123,3),2)</f>
        <v>0</v>
      </c>
      <c r="O123">
        <f>(I123*21)/100</f>
        <v>0</v>
      </c>
      <c r="P123" t="s">
        <v>21</v>
      </c>
    </row>
    <row r="124" spans="1:16" ht="38.25" x14ac:dyDescent="0.2">
      <c r="A124" s="26" t="s">
        <v>48</v>
      </c>
      <c r="E124" s="27" t="s">
        <v>758</v>
      </c>
    </row>
    <row r="125" spans="1:16" x14ac:dyDescent="0.2">
      <c r="A125" s="28" t="s">
        <v>50</v>
      </c>
      <c r="E125" s="29" t="s">
        <v>45</v>
      </c>
    </row>
    <row r="126" spans="1:16" ht="51" x14ac:dyDescent="0.2">
      <c r="A126" t="s">
        <v>52</v>
      </c>
      <c r="E126" s="27" t="s">
        <v>759</v>
      </c>
    </row>
    <row r="127" spans="1:16" ht="25.5" x14ac:dyDescent="0.2">
      <c r="A127" s="17" t="s">
        <v>43</v>
      </c>
      <c r="B127" s="21" t="s">
        <v>140</v>
      </c>
      <c r="C127" s="21" t="s">
        <v>760</v>
      </c>
      <c r="D127" s="17" t="s">
        <v>45</v>
      </c>
      <c r="E127" s="22" t="s">
        <v>761</v>
      </c>
      <c r="F127" s="23" t="s">
        <v>91</v>
      </c>
      <c r="G127" s="24">
        <v>2</v>
      </c>
      <c r="H127" s="25"/>
      <c r="I127" s="25">
        <f>ROUND(ROUND(H127,2)*ROUND(G127,3),2)</f>
        <v>0</v>
      </c>
      <c r="O127">
        <f>(I127*21)/100</f>
        <v>0</v>
      </c>
      <c r="P127" t="s">
        <v>21</v>
      </c>
    </row>
    <row r="128" spans="1:16" x14ac:dyDescent="0.2">
      <c r="A128" s="26" t="s">
        <v>48</v>
      </c>
      <c r="E128" s="27" t="s">
        <v>762</v>
      </c>
    </row>
    <row r="129" spans="1:16" x14ac:dyDescent="0.2">
      <c r="A129" s="28" t="s">
        <v>50</v>
      </c>
      <c r="E129" s="29" t="s">
        <v>45</v>
      </c>
    </row>
    <row r="130" spans="1:16" ht="140.25" x14ac:dyDescent="0.2">
      <c r="A130" t="s">
        <v>52</v>
      </c>
      <c r="E130" s="27" t="s">
        <v>763</v>
      </c>
    </row>
    <row r="131" spans="1:16" x14ac:dyDescent="0.2">
      <c r="A131" s="17" t="s">
        <v>43</v>
      </c>
      <c r="B131" s="21" t="s">
        <v>143</v>
      </c>
      <c r="C131" s="21" t="s">
        <v>764</v>
      </c>
      <c r="D131" s="17" t="s">
        <v>45</v>
      </c>
      <c r="E131" s="22" t="s">
        <v>765</v>
      </c>
      <c r="F131" s="23" t="s">
        <v>84</v>
      </c>
      <c r="G131" s="24">
        <v>120</v>
      </c>
      <c r="H131" s="25"/>
      <c r="I131" s="25">
        <f>ROUND(ROUND(H131,2)*ROUND(G131,3),2)</f>
        <v>0</v>
      </c>
      <c r="O131">
        <f>(I131*21)/100</f>
        <v>0</v>
      </c>
      <c r="P131" t="s">
        <v>21</v>
      </c>
    </row>
    <row r="132" spans="1:16" ht="25.5" x14ac:dyDescent="0.2">
      <c r="A132" s="26" t="s">
        <v>48</v>
      </c>
      <c r="E132" s="27" t="s">
        <v>766</v>
      </c>
    </row>
    <row r="133" spans="1:16" ht="25.5" x14ac:dyDescent="0.2">
      <c r="A133" s="28" t="s">
        <v>50</v>
      </c>
      <c r="E133" s="29" t="s">
        <v>767</v>
      </c>
    </row>
    <row r="134" spans="1:16" ht="229.5" x14ac:dyDescent="0.2">
      <c r="A134" t="s">
        <v>52</v>
      </c>
      <c r="E134" s="27" t="s">
        <v>768</v>
      </c>
    </row>
    <row r="135" spans="1:16" x14ac:dyDescent="0.2">
      <c r="A135" s="17" t="s">
        <v>43</v>
      </c>
      <c r="B135" s="21" t="s">
        <v>146</v>
      </c>
      <c r="C135" s="21" t="s">
        <v>769</v>
      </c>
      <c r="D135" s="17" t="s">
        <v>45</v>
      </c>
      <c r="E135" s="22" t="s">
        <v>770</v>
      </c>
      <c r="F135" s="23" t="s">
        <v>91</v>
      </c>
      <c r="G135" s="24">
        <v>2</v>
      </c>
      <c r="H135" s="25"/>
      <c r="I135" s="25">
        <f>ROUND(ROUND(H135,2)*ROUND(G135,3),2)</f>
        <v>0</v>
      </c>
      <c r="O135">
        <f>(I135*21)/100</f>
        <v>0</v>
      </c>
      <c r="P135" t="s">
        <v>21</v>
      </c>
    </row>
    <row r="136" spans="1:16" ht="140.25" x14ac:dyDescent="0.2">
      <c r="A136" s="26" t="s">
        <v>48</v>
      </c>
      <c r="E136" s="27" t="s">
        <v>771</v>
      </c>
    </row>
    <row r="137" spans="1:16" x14ac:dyDescent="0.2">
      <c r="A137" s="28" t="s">
        <v>50</v>
      </c>
      <c r="E137" s="29" t="s">
        <v>45</v>
      </c>
    </row>
    <row r="138" spans="1:16" ht="89.25" x14ac:dyDescent="0.2">
      <c r="A138" t="s">
        <v>52</v>
      </c>
      <c r="E138" s="27" t="s">
        <v>735</v>
      </c>
    </row>
    <row r="139" spans="1:16" x14ac:dyDescent="0.2">
      <c r="A139" s="17" t="s">
        <v>43</v>
      </c>
      <c r="B139" s="21" t="s">
        <v>149</v>
      </c>
      <c r="C139" s="21" t="s">
        <v>772</v>
      </c>
      <c r="D139" s="17" t="s">
        <v>45</v>
      </c>
      <c r="E139" s="22" t="s">
        <v>773</v>
      </c>
      <c r="F139" s="23" t="s">
        <v>91</v>
      </c>
      <c r="G139" s="24">
        <v>2</v>
      </c>
      <c r="H139" s="25"/>
      <c r="I139" s="25">
        <f>ROUND(ROUND(H139,2)*ROUND(G139,3),2)</f>
        <v>0</v>
      </c>
      <c r="O139">
        <f>(I139*21)/100</f>
        <v>0</v>
      </c>
      <c r="P139" t="s">
        <v>21</v>
      </c>
    </row>
    <row r="140" spans="1:16" ht="89.25" x14ac:dyDescent="0.2">
      <c r="A140" s="26" t="s">
        <v>48</v>
      </c>
      <c r="E140" s="27" t="s">
        <v>774</v>
      </c>
    </row>
    <row r="141" spans="1:16" x14ac:dyDescent="0.2">
      <c r="A141" s="28" t="s">
        <v>50</v>
      </c>
      <c r="E141" s="29" t="s">
        <v>45</v>
      </c>
    </row>
    <row r="142" spans="1:16" ht="89.25" x14ac:dyDescent="0.2">
      <c r="A142" t="s">
        <v>52</v>
      </c>
      <c r="E142" s="27" t="s">
        <v>735</v>
      </c>
    </row>
    <row r="143" spans="1:16" x14ac:dyDescent="0.2">
      <c r="A143" s="17" t="s">
        <v>43</v>
      </c>
      <c r="B143" s="21" t="s">
        <v>152</v>
      </c>
      <c r="C143" s="21" t="s">
        <v>775</v>
      </c>
      <c r="D143" s="17" t="s">
        <v>45</v>
      </c>
      <c r="E143" s="22" t="s">
        <v>776</v>
      </c>
      <c r="F143" s="23" t="s">
        <v>91</v>
      </c>
      <c r="G143" s="24">
        <v>2</v>
      </c>
      <c r="H143" s="25"/>
      <c r="I143" s="25">
        <f>ROUND(ROUND(H143,2)*ROUND(G143,3),2)</f>
        <v>0</v>
      </c>
      <c r="O143">
        <f>(I143*21)/100</f>
        <v>0</v>
      </c>
      <c r="P143" t="s">
        <v>21</v>
      </c>
    </row>
    <row r="144" spans="1:16" ht="140.25" x14ac:dyDescent="0.2">
      <c r="A144" s="26" t="s">
        <v>48</v>
      </c>
      <c r="E144" s="27" t="s">
        <v>777</v>
      </c>
    </row>
    <row r="145" spans="1:18" x14ac:dyDescent="0.2">
      <c r="A145" s="28" t="s">
        <v>50</v>
      </c>
      <c r="E145" s="29" t="s">
        <v>45</v>
      </c>
    </row>
    <row r="146" spans="1:18" ht="89.25" x14ac:dyDescent="0.2">
      <c r="A146" t="s">
        <v>52</v>
      </c>
      <c r="E146" s="27" t="s">
        <v>735</v>
      </c>
    </row>
    <row r="147" spans="1:18" x14ac:dyDescent="0.2">
      <c r="A147" s="17" t="s">
        <v>43</v>
      </c>
      <c r="B147" s="21" t="s">
        <v>155</v>
      </c>
      <c r="C147" s="21" t="s">
        <v>778</v>
      </c>
      <c r="D147" s="17" t="s">
        <v>45</v>
      </c>
      <c r="E147" s="22" t="s">
        <v>779</v>
      </c>
      <c r="F147" s="23" t="s">
        <v>91</v>
      </c>
      <c r="G147" s="24">
        <v>2</v>
      </c>
      <c r="H147" s="25"/>
      <c r="I147" s="25">
        <f>ROUND(ROUND(H147,2)*ROUND(G147,3),2)</f>
        <v>0</v>
      </c>
      <c r="O147">
        <f>(I147*21)/100</f>
        <v>0</v>
      </c>
      <c r="P147" t="s">
        <v>21</v>
      </c>
    </row>
    <row r="148" spans="1:18" ht="89.25" x14ac:dyDescent="0.2">
      <c r="A148" s="26" t="s">
        <v>48</v>
      </c>
      <c r="E148" s="27" t="s">
        <v>780</v>
      </c>
    </row>
    <row r="149" spans="1:18" x14ac:dyDescent="0.2">
      <c r="A149" s="28" t="s">
        <v>50</v>
      </c>
      <c r="E149" s="29" t="s">
        <v>45</v>
      </c>
    </row>
    <row r="150" spans="1:18" ht="89.25" x14ac:dyDescent="0.2">
      <c r="A150" t="s">
        <v>52</v>
      </c>
      <c r="E150" s="27" t="s">
        <v>735</v>
      </c>
    </row>
    <row r="151" spans="1:18" ht="12.75" customHeight="1" x14ac:dyDescent="0.2">
      <c r="A151" s="5" t="s">
        <v>41</v>
      </c>
      <c r="B151" s="5"/>
      <c r="C151" s="31" t="s">
        <v>781</v>
      </c>
      <c r="D151" s="5"/>
      <c r="E151" s="19" t="s">
        <v>782</v>
      </c>
      <c r="F151" s="5"/>
      <c r="G151" s="5"/>
      <c r="H151" s="5"/>
      <c r="I151" s="32">
        <f>0+Q151</f>
        <v>0</v>
      </c>
      <c r="O151">
        <f>0+R151</f>
        <v>0</v>
      </c>
      <c r="Q151">
        <f>0+I152+I156</f>
        <v>0</v>
      </c>
      <c r="R151">
        <f>0+O152+O156</f>
        <v>0</v>
      </c>
    </row>
    <row r="152" spans="1:18" x14ac:dyDescent="0.2">
      <c r="A152" s="17" t="s">
        <v>43</v>
      </c>
      <c r="B152" s="21" t="s">
        <v>158</v>
      </c>
      <c r="C152" s="21" t="s">
        <v>783</v>
      </c>
      <c r="D152" s="17" t="s">
        <v>45</v>
      </c>
      <c r="E152" s="22" t="s">
        <v>61</v>
      </c>
      <c r="F152" s="23" t="s">
        <v>47</v>
      </c>
      <c r="G152" s="24">
        <v>1</v>
      </c>
      <c r="H152" s="25"/>
      <c r="I152" s="25">
        <f>ROUND(ROUND(H152,2)*ROUND(G152,3),2)</f>
        <v>0</v>
      </c>
      <c r="O152">
        <f>(I152*21)/100</f>
        <v>0</v>
      </c>
      <c r="P152" t="s">
        <v>21</v>
      </c>
    </row>
    <row r="153" spans="1:18" ht="25.5" x14ac:dyDescent="0.2">
      <c r="A153" s="26" t="s">
        <v>48</v>
      </c>
      <c r="E153" s="27" t="s">
        <v>784</v>
      </c>
    </row>
    <row r="154" spans="1:18" x14ac:dyDescent="0.2">
      <c r="A154" s="28" t="s">
        <v>50</v>
      </c>
      <c r="E154" s="29" t="s">
        <v>45</v>
      </c>
    </row>
    <row r="155" spans="1:18" x14ac:dyDescent="0.2">
      <c r="A155" t="s">
        <v>52</v>
      </c>
      <c r="E155" s="27" t="s">
        <v>434</v>
      </c>
    </row>
    <row r="156" spans="1:18" x14ac:dyDescent="0.2">
      <c r="A156" s="17" t="s">
        <v>43</v>
      </c>
      <c r="B156" s="21" t="s">
        <v>161</v>
      </c>
      <c r="C156" s="21" t="s">
        <v>785</v>
      </c>
      <c r="D156" s="17" t="s">
        <v>45</v>
      </c>
      <c r="E156" s="22" t="s">
        <v>786</v>
      </c>
      <c r="F156" s="23" t="s">
        <v>519</v>
      </c>
      <c r="G156" s="24">
        <v>56</v>
      </c>
      <c r="H156" s="25"/>
      <c r="I156" s="25">
        <f>ROUND(ROUND(H156,2)*ROUND(G156,3),2)</f>
        <v>0</v>
      </c>
      <c r="O156">
        <f>(I156*21)/100</f>
        <v>0</v>
      </c>
      <c r="P156" t="s">
        <v>21</v>
      </c>
    </row>
    <row r="157" spans="1:18" ht="76.5" x14ac:dyDescent="0.2">
      <c r="A157" s="26" t="s">
        <v>48</v>
      </c>
      <c r="E157" s="27" t="s">
        <v>787</v>
      </c>
    </row>
    <row r="158" spans="1:18" x14ac:dyDescent="0.2">
      <c r="A158" s="28" t="s">
        <v>50</v>
      </c>
      <c r="E158" s="29" t="s">
        <v>788</v>
      </c>
    </row>
    <row r="159" spans="1:18" ht="25.5" x14ac:dyDescent="0.2">
      <c r="A159" t="s">
        <v>52</v>
      </c>
      <c r="E159" s="27" t="s">
        <v>789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7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0+O8+O41+O78+O91+O108+O165+O178+O195+O208+O217+O222+O227+O240+O249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790</v>
      </c>
      <c r="I3" s="30">
        <f>0+I8+I41+I78+I91+I108+I165+I178+I195+I208+I217+I222+I227+I240+I249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790</v>
      </c>
      <c r="D4" s="41"/>
      <c r="E4" s="13" t="s">
        <v>791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27</v>
      </c>
      <c r="D8" s="14"/>
      <c r="E8" s="19" t="s">
        <v>654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ht="25.5" x14ac:dyDescent="0.2">
      <c r="A9" s="17" t="s">
        <v>43</v>
      </c>
      <c r="B9" s="21" t="s">
        <v>27</v>
      </c>
      <c r="C9" s="21" t="s">
        <v>792</v>
      </c>
      <c r="D9" s="17" t="s">
        <v>45</v>
      </c>
      <c r="E9" s="22" t="s">
        <v>793</v>
      </c>
      <c r="F9" s="23" t="s">
        <v>69</v>
      </c>
      <c r="G9" s="24">
        <v>18.812000000000001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ht="25.5" x14ac:dyDescent="0.2">
      <c r="A10" s="26" t="s">
        <v>48</v>
      </c>
      <c r="E10" s="27" t="s">
        <v>794</v>
      </c>
    </row>
    <row r="11" spans="1:18" ht="51" x14ac:dyDescent="0.2">
      <c r="A11" s="28" t="s">
        <v>50</v>
      </c>
      <c r="E11" s="29" t="s">
        <v>795</v>
      </c>
    </row>
    <row r="12" spans="1:18" x14ac:dyDescent="0.2">
      <c r="A12" t="s">
        <v>52</v>
      </c>
      <c r="E12" s="27" t="s">
        <v>45</v>
      </c>
    </row>
    <row r="13" spans="1:18" ht="25.5" x14ac:dyDescent="0.2">
      <c r="A13" s="17" t="s">
        <v>43</v>
      </c>
      <c r="B13" s="21" t="s">
        <v>21</v>
      </c>
      <c r="C13" s="21" t="s">
        <v>796</v>
      </c>
      <c r="D13" s="17" t="s">
        <v>45</v>
      </c>
      <c r="E13" s="22" t="s">
        <v>797</v>
      </c>
      <c r="F13" s="23" t="s">
        <v>69</v>
      </c>
      <c r="G13" s="24">
        <v>28.2</v>
      </c>
      <c r="H13" s="25"/>
      <c r="I13" s="25">
        <f>ROUND(ROUND(H13,2)*ROUND(G13,3),2)</f>
        <v>0</v>
      </c>
      <c r="O13">
        <f>(I13*21)/100</f>
        <v>0</v>
      </c>
      <c r="P13" t="s">
        <v>21</v>
      </c>
    </row>
    <row r="14" spans="1:18" ht="38.25" x14ac:dyDescent="0.2">
      <c r="A14" s="26" t="s">
        <v>48</v>
      </c>
      <c r="E14" s="27" t="s">
        <v>798</v>
      </c>
    </row>
    <row r="15" spans="1:18" x14ac:dyDescent="0.2">
      <c r="A15" s="28" t="s">
        <v>50</v>
      </c>
      <c r="E15" s="29" t="s">
        <v>799</v>
      </c>
    </row>
    <row r="16" spans="1:18" x14ac:dyDescent="0.2">
      <c r="A16" t="s">
        <v>52</v>
      </c>
      <c r="E16" s="27" t="s">
        <v>45</v>
      </c>
    </row>
    <row r="17" spans="1:16" x14ac:dyDescent="0.2">
      <c r="A17" s="17" t="s">
        <v>43</v>
      </c>
      <c r="B17" s="21" t="s">
        <v>20</v>
      </c>
      <c r="C17" s="21" t="s">
        <v>800</v>
      </c>
      <c r="D17" s="17" t="s">
        <v>45</v>
      </c>
      <c r="E17" s="22" t="s">
        <v>801</v>
      </c>
      <c r="F17" s="23" t="s">
        <v>69</v>
      </c>
      <c r="G17" s="24">
        <v>9.3879999999999999</v>
      </c>
      <c r="H17" s="25"/>
      <c r="I17" s="25">
        <f>ROUND(ROUND(H17,2)*ROUND(G17,3),2)</f>
        <v>0</v>
      </c>
      <c r="O17">
        <f>(I17*21)/100</f>
        <v>0</v>
      </c>
      <c r="P17" t="s">
        <v>21</v>
      </c>
    </row>
    <row r="18" spans="1:16" ht="25.5" x14ac:dyDescent="0.2">
      <c r="A18" s="26" t="s">
        <v>48</v>
      </c>
      <c r="E18" s="27" t="s">
        <v>802</v>
      </c>
    </row>
    <row r="19" spans="1:16" x14ac:dyDescent="0.2">
      <c r="A19" s="28" t="s">
        <v>50</v>
      </c>
      <c r="E19" s="29" t="s">
        <v>803</v>
      </c>
    </row>
    <row r="20" spans="1:16" x14ac:dyDescent="0.2">
      <c r="A20" t="s">
        <v>52</v>
      </c>
      <c r="E20" s="27" t="s">
        <v>45</v>
      </c>
    </row>
    <row r="21" spans="1:16" x14ac:dyDescent="0.2">
      <c r="A21" s="17" t="s">
        <v>43</v>
      </c>
      <c r="B21" s="21" t="s">
        <v>31</v>
      </c>
      <c r="C21" s="21" t="s">
        <v>804</v>
      </c>
      <c r="D21" s="17" t="s">
        <v>45</v>
      </c>
      <c r="E21" s="22" t="s">
        <v>805</v>
      </c>
      <c r="F21" s="23" t="s">
        <v>69</v>
      </c>
      <c r="G21" s="24">
        <v>18.812000000000001</v>
      </c>
      <c r="H21" s="25"/>
      <c r="I21" s="25">
        <f>ROUND(ROUND(H21,2)*ROUND(G21,3),2)</f>
        <v>0</v>
      </c>
      <c r="O21">
        <f>(I21*21)/100</f>
        <v>0</v>
      </c>
      <c r="P21" t="s">
        <v>21</v>
      </c>
    </row>
    <row r="22" spans="1:16" ht="25.5" x14ac:dyDescent="0.2">
      <c r="A22" s="26" t="s">
        <v>48</v>
      </c>
      <c r="E22" s="27" t="s">
        <v>806</v>
      </c>
    </row>
    <row r="23" spans="1:16" x14ac:dyDescent="0.2">
      <c r="A23" s="28" t="s">
        <v>50</v>
      </c>
      <c r="E23" s="29" t="s">
        <v>807</v>
      </c>
    </row>
    <row r="24" spans="1:16" x14ac:dyDescent="0.2">
      <c r="A24" t="s">
        <v>52</v>
      </c>
      <c r="E24" s="27" t="s">
        <v>45</v>
      </c>
    </row>
    <row r="25" spans="1:16" x14ac:dyDescent="0.2">
      <c r="A25" s="17" t="s">
        <v>43</v>
      </c>
      <c r="B25" s="21" t="s">
        <v>33</v>
      </c>
      <c r="C25" s="21" t="s">
        <v>808</v>
      </c>
      <c r="D25" s="17" t="s">
        <v>45</v>
      </c>
      <c r="E25" s="22" t="s">
        <v>809</v>
      </c>
      <c r="F25" s="23" t="s">
        <v>69</v>
      </c>
      <c r="G25" s="24">
        <v>9.3879999999999999</v>
      </c>
      <c r="H25" s="25"/>
      <c r="I25" s="25">
        <f>ROUND(ROUND(H25,2)*ROUND(G25,3),2)</f>
        <v>0</v>
      </c>
      <c r="O25">
        <f>(I25*21)/100</f>
        <v>0</v>
      </c>
      <c r="P25" t="s">
        <v>21</v>
      </c>
    </row>
    <row r="26" spans="1:16" ht="25.5" x14ac:dyDescent="0.2">
      <c r="A26" s="26" t="s">
        <v>48</v>
      </c>
      <c r="E26" s="27" t="s">
        <v>810</v>
      </c>
    </row>
    <row r="27" spans="1:16" x14ac:dyDescent="0.2">
      <c r="A27" s="28" t="s">
        <v>50</v>
      </c>
      <c r="E27" s="29" t="s">
        <v>811</v>
      </c>
    </row>
    <row r="28" spans="1:16" x14ac:dyDescent="0.2">
      <c r="A28" t="s">
        <v>52</v>
      </c>
      <c r="E28" s="27" t="s">
        <v>45</v>
      </c>
    </row>
    <row r="29" spans="1:16" x14ac:dyDescent="0.2">
      <c r="A29" s="17" t="s">
        <v>43</v>
      </c>
      <c r="B29" s="21" t="s">
        <v>35</v>
      </c>
      <c r="C29" s="21" t="s">
        <v>812</v>
      </c>
      <c r="D29" s="17" t="s">
        <v>45</v>
      </c>
      <c r="E29" s="22" t="s">
        <v>813</v>
      </c>
      <c r="F29" s="23" t="s">
        <v>69</v>
      </c>
      <c r="G29" s="24">
        <v>0.312</v>
      </c>
      <c r="H29" s="25"/>
      <c r="I29" s="25">
        <f>ROUND(ROUND(H29,2)*ROUND(G29,3),2)</f>
        <v>0</v>
      </c>
      <c r="O29">
        <f>(I29*21)/100</f>
        <v>0</v>
      </c>
      <c r="P29" t="s">
        <v>21</v>
      </c>
    </row>
    <row r="30" spans="1:16" ht="51" x14ac:dyDescent="0.2">
      <c r="A30" s="26" t="s">
        <v>48</v>
      </c>
      <c r="E30" s="27" t="s">
        <v>814</v>
      </c>
    </row>
    <row r="31" spans="1:16" ht="38.25" x14ac:dyDescent="0.2">
      <c r="A31" s="28" t="s">
        <v>50</v>
      </c>
      <c r="E31" s="29" t="s">
        <v>815</v>
      </c>
    </row>
    <row r="32" spans="1:16" x14ac:dyDescent="0.2">
      <c r="A32" t="s">
        <v>52</v>
      </c>
      <c r="E32" s="27" t="s">
        <v>45</v>
      </c>
    </row>
    <row r="33" spans="1:18" x14ac:dyDescent="0.2">
      <c r="A33" s="17" t="s">
        <v>43</v>
      </c>
      <c r="B33" s="21" t="s">
        <v>71</v>
      </c>
      <c r="C33" s="21" t="s">
        <v>816</v>
      </c>
      <c r="D33" s="17" t="s">
        <v>45</v>
      </c>
      <c r="E33" s="22" t="s">
        <v>817</v>
      </c>
      <c r="F33" s="23" t="s">
        <v>519</v>
      </c>
      <c r="G33" s="24">
        <v>12.8</v>
      </c>
      <c r="H33" s="25"/>
      <c r="I33" s="25">
        <f>ROUND(ROUND(H33,2)*ROUND(G33,3),2)</f>
        <v>0</v>
      </c>
      <c r="O33">
        <f>(I33*21)/100</f>
        <v>0</v>
      </c>
      <c r="P33" t="s">
        <v>21</v>
      </c>
    </row>
    <row r="34" spans="1:18" ht="25.5" x14ac:dyDescent="0.2">
      <c r="A34" s="26" t="s">
        <v>48</v>
      </c>
      <c r="E34" s="27" t="s">
        <v>818</v>
      </c>
    </row>
    <row r="35" spans="1:18" x14ac:dyDescent="0.2">
      <c r="A35" s="28" t="s">
        <v>50</v>
      </c>
      <c r="E35" s="29" t="s">
        <v>819</v>
      </c>
    </row>
    <row r="36" spans="1:18" x14ac:dyDescent="0.2">
      <c r="A36" t="s">
        <v>52</v>
      </c>
      <c r="E36" s="27" t="s">
        <v>45</v>
      </c>
    </row>
    <row r="37" spans="1:18" x14ac:dyDescent="0.2">
      <c r="A37" s="17" t="s">
        <v>43</v>
      </c>
      <c r="B37" s="21" t="s">
        <v>75</v>
      </c>
      <c r="C37" s="21" t="s">
        <v>820</v>
      </c>
      <c r="D37" s="17" t="s">
        <v>45</v>
      </c>
      <c r="E37" s="22" t="s">
        <v>821</v>
      </c>
      <c r="F37" s="23" t="s">
        <v>355</v>
      </c>
      <c r="G37" s="24">
        <v>0.624</v>
      </c>
      <c r="H37" s="25"/>
      <c r="I37" s="25">
        <f>ROUND(ROUND(H37,2)*ROUND(G37,3),2)</f>
        <v>0</v>
      </c>
      <c r="O37">
        <f>(I37*21)/100</f>
        <v>0</v>
      </c>
      <c r="P37" t="s">
        <v>21</v>
      </c>
    </row>
    <row r="38" spans="1:18" x14ac:dyDescent="0.2">
      <c r="A38" s="26" t="s">
        <v>48</v>
      </c>
      <c r="E38" s="27" t="s">
        <v>821</v>
      </c>
    </row>
    <row r="39" spans="1:18" x14ac:dyDescent="0.2">
      <c r="A39" s="28" t="s">
        <v>50</v>
      </c>
      <c r="E39" s="29" t="s">
        <v>45</v>
      </c>
    </row>
    <row r="40" spans="1:18" x14ac:dyDescent="0.2">
      <c r="A40" t="s">
        <v>52</v>
      </c>
      <c r="E40" s="27" t="s">
        <v>45</v>
      </c>
    </row>
    <row r="41" spans="1:18" ht="12.75" customHeight="1" x14ac:dyDescent="0.2">
      <c r="A41" s="5" t="s">
        <v>41</v>
      </c>
      <c r="B41" s="5"/>
      <c r="C41" s="31" t="s">
        <v>21</v>
      </c>
      <c r="D41" s="5"/>
      <c r="E41" s="19" t="s">
        <v>667</v>
      </c>
      <c r="F41" s="5"/>
      <c r="G41" s="5"/>
      <c r="H41" s="5"/>
      <c r="I41" s="32">
        <f>0+Q41</f>
        <v>0</v>
      </c>
      <c r="O41">
        <f>0+R41</f>
        <v>0</v>
      </c>
      <c r="Q41">
        <f>0+I42+I46+I50+I54+I58+I62+I66+I70+I74</f>
        <v>0</v>
      </c>
      <c r="R41">
        <f>0+O42+O46+O50+O54+O58+O62+O66+O70+O74</f>
        <v>0</v>
      </c>
    </row>
    <row r="42" spans="1:18" ht="25.5" x14ac:dyDescent="0.2">
      <c r="A42" s="17" t="s">
        <v>43</v>
      </c>
      <c r="B42" s="21" t="s">
        <v>38</v>
      </c>
      <c r="C42" s="21" t="s">
        <v>822</v>
      </c>
      <c r="D42" s="17" t="s">
        <v>45</v>
      </c>
      <c r="E42" s="22" t="s">
        <v>823</v>
      </c>
      <c r="F42" s="23" t="s">
        <v>519</v>
      </c>
      <c r="G42" s="24">
        <v>8.8000000000000007</v>
      </c>
      <c r="H42" s="25"/>
      <c r="I42" s="25">
        <f>ROUND(ROUND(H42,2)*ROUND(G42,3),2)</f>
        <v>0</v>
      </c>
      <c r="O42">
        <f>(I42*21)/100</f>
        <v>0</v>
      </c>
      <c r="P42" t="s">
        <v>21</v>
      </c>
    </row>
    <row r="43" spans="1:18" ht="38.25" x14ac:dyDescent="0.2">
      <c r="A43" s="26" t="s">
        <v>48</v>
      </c>
      <c r="E43" s="27" t="s">
        <v>824</v>
      </c>
    </row>
    <row r="44" spans="1:18" x14ac:dyDescent="0.2">
      <c r="A44" s="28" t="s">
        <v>50</v>
      </c>
      <c r="E44" s="29" t="s">
        <v>825</v>
      </c>
    </row>
    <row r="45" spans="1:18" x14ac:dyDescent="0.2">
      <c r="A45" t="s">
        <v>52</v>
      </c>
      <c r="E45" s="27" t="s">
        <v>45</v>
      </c>
    </row>
    <row r="46" spans="1:18" x14ac:dyDescent="0.2">
      <c r="A46" s="17" t="s">
        <v>43</v>
      </c>
      <c r="B46" s="21" t="s">
        <v>40</v>
      </c>
      <c r="C46" s="21" t="s">
        <v>826</v>
      </c>
      <c r="D46" s="17" t="s">
        <v>45</v>
      </c>
      <c r="E46" s="22" t="s">
        <v>827</v>
      </c>
      <c r="F46" s="23" t="s">
        <v>69</v>
      </c>
      <c r="G46" s="24">
        <v>1.5</v>
      </c>
      <c r="H46" s="25"/>
      <c r="I46" s="25">
        <f>ROUND(ROUND(H46,2)*ROUND(G46,3),2)</f>
        <v>0</v>
      </c>
      <c r="O46">
        <f>(I46*21)/100</f>
        <v>0</v>
      </c>
      <c r="P46" t="s">
        <v>21</v>
      </c>
    </row>
    <row r="47" spans="1:18" x14ac:dyDescent="0.2">
      <c r="A47" s="26" t="s">
        <v>48</v>
      </c>
      <c r="E47" s="27" t="s">
        <v>827</v>
      </c>
    </row>
    <row r="48" spans="1:18" x14ac:dyDescent="0.2">
      <c r="A48" s="28" t="s">
        <v>50</v>
      </c>
      <c r="E48" s="29" t="s">
        <v>828</v>
      </c>
    </row>
    <row r="49" spans="1:16" x14ac:dyDescent="0.2">
      <c r="A49" t="s">
        <v>52</v>
      </c>
      <c r="E49" s="27" t="s">
        <v>45</v>
      </c>
    </row>
    <row r="50" spans="1:16" x14ac:dyDescent="0.2">
      <c r="A50" s="17" t="s">
        <v>43</v>
      </c>
      <c r="B50" s="21" t="s">
        <v>85</v>
      </c>
      <c r="C50" s="21" t="s">
        <v>829</v>
      </c>
      <c r="D50" s="17" t="s">
        <v>45</v>
      </c>
      <c r="E50" s="22" t="s">
        <v>830</v>
      </c>
      <c r="F50" s="23" t="s">
        <v>84</v>
      </c>
      <c r="G50" s="24">
        <v>1</v>
      </c>
      <c r="H50" s="25"/>
      <c r="I50" s="25">
        <f>ROUND(ROUND(H50,2)*ROUND(G50,3),2)</f>
        <v>0</v>
      </c>
      <c r="O50">
        <f>(I50*21)/100</f>
        <v>0</v>
      </c>
      <c r="P50" t="s">
        <v>21</v>
      </c>
    </row>
    <row r="51" spans="1:16" x14ac:dyDescent="0.2">
      <c r="A51" s="26" t="s">
        <v>48</v>
      </c>
      <c r="E51" s="27" t="s">
        <v>831</v>
      </c>
    </row>
    <row r="52" spans="1:16" x14ac:dyDescent="0.2">
      <c r="A52" s="28" t="s">
        <v>50</v>
      </c>
      <c r="E52" s="29" t="s">
        <v>832</v>
      </c>
    </row>
    <row r="53" spans="1:16" x14ac:dyDescent="0.2">
      <c r="A53" t="s">
        <v>52</v>
      </c>
      <c r="E53" s="27" t="s">
        <v>45</v>
      </c>
    </row>
    <row r="54" spans="1:16" x14ac:dyDescent="0.2">
      <c r="A54" s="17" t="s">
        <v>43</v>
      </c>
      <c r="B54" s="21" t="s">
        <v>88</v>
      </c>
      <c r="C54" s="21" t="s">
        <v>833</v>
      </c>
      <c r="D54" s="17" t="s">
        <v>45</v>
      </c>
      <c r="E54" s="22" t="s">
        <v>834</v>
      </c>
      <c r="F54" s="23" t="s">
        <v>69</v>
      </c>
      <c r="G54" s="24">
        <v>0.64</v>
      </c>
      <c r="H54" s="25"/>
      <c r="I54" s="25">
        <f>ROUND(ROUND(H54,2)*ROUND(G54,3),2)</f>
        <v>0</v>
      </c>
      <c r="O54">
        <f>(I54*21)/100</f>
        <v>0</v>
      </c>
      <c r="P54" t="s">
        <v>21</v>
      </c>
    </row>
    <row r="55" spans="1:16" x14ac:dyDescent="0.2">
      <c r="A55" s="26" t="s">
        <v>48</v>
      </c>
      <c r="E55" s="27" t="s">
        <v>835</v>
      </c>
    </row>
    <row r="56" spans="1:16" x14ac:dyDescent="0.2">
      <c r="A56" s="28" t="s">
        <v>50</v>
      </c>
      <c r="E56" s="29" t="s">
        <v>836</v>
      </c>
    </row>
    <row r="57" spans="1:16" x14ac:dyDescent="0.2">
      <c r="A57" t="s">
        <v>52</v>
      </c>
      <c r="E57" s="27" t="s">
        <v>45</v>
      </c>
    </row>
    <row r="58" spans="1:16" x14ac:dyDescent="0.2">
      <c r="A58" s="17" t="s">
        <v>43</v>
      </c>
      <c r="B58" s="21" t="s">
        <v>92</v>
      </c>
      <c r="C58" s="21" t="s">
        <v>837</v>
      </c>
      <c r="D58" s="17" t="s">
        <v>45</v>
      </c>
      <c r="E58" s="22" t="s">
        <v>838</v>
      </c>
      <c r="F58" s="23" t="s">
        <v>69</v>
      </c>
      <c r="G58" s="24">
        <v>9.3309999999999995</v>
      </c>
      <c r="H58" s="25"/>
      <c r="I58" s="25">
        <f>ROUND(ROUND(H58,2)*ROUND(G58,3),2)</f>
        <v>0</v>
      </c>
      <c r="O58">
        <f>(I58*21)/100</f>
        <v>0</v>
      </c>
      <c r="P58" t="s">
        <v>21</v>
      </c>
    </row>
    <row r="59" spans="1:16" ht="25.5" x14ac:dyDescent="0.2">
      <c r="A59" s="26" t="s">
        <v>48</v>
      </c>
      <c r="E59" s="27" t="s">
        <v>839</v>
      </c>
    </row>
    <row r="60" spans="1:16" x14ac:dyDescent="0.2">
      <c r="A60" s="28" t="s">
        <v>50</v>
      </c>
      <c r="E60" s="29" t="s">
        <v>840</v>
      </c>
    </row>
    <row r="61" spans="1:16" x14ac:dyDescent="0.2">
      <c r="A61" t="s">
        <v>52</v>
      </c>
      <c r="E61" s="27" t="s">
        <v>45</v>
      </c>
    </row>
    <row r="62" spans="1:16" x14ac:dyDescent="0.2">
      <c r="A62" s="17" t="s">
        <v>43</v>
      </c>
      <c r="B62" s="21" t="s">
        <v>95</v>
      </c>
      <c r="C62" s="21" t="s">
        <v>841</v>
      </c>
      <c r="D62" s="17" t="s">
        <v>45</v>
      </c>
      <c r="E62" s="22" t="s">
        <v>842</v>
      </c>
      <c r="F62" s="23" t="s">
        <v>519</v>
      </c>
      <c r="G62" s="24">
        <v>45.72</v>
      </c>
      <c r="H62" s="25"/>
      <c r="I62" s="25">
        <f>ROUND(ROUND(H62,2)*ROUND(G62,3),2)</f>
        <v>0</v>
      </c>
      <c r="O62">
        <f>(I62*21)/100</f>
        <v>0</v>
      </c>
      <c r="P62" t="s">
        <v>21</v>
      </c>
    </row>
    <row r="63" spans="1:16" x14ac:dyDescent="0.2">
      <c r="A63" s="26" t="s">
        <v>48</v>
      </c>
      <c r="E63" s="27" t="s">
        <v>843</v>
      </c>
    </row>
    <row r="64" spans="1:16" ht="25.5" x14ac:dyDescent="0.2">
      <c r="A64" s="28" t="s">
        <v>50</v>
      </c>
      <c r="E64" s="29" t="s">
        <v>844</v>
      </c>
    </row>
    <row r="65" spans="1:18" x14ac:dyDescent="0.2">
      <c r="A65" t="s">
        <v>52</v>
      </c>
      <c r="E65" s="27" t="s">
        <v>45</v>
      </c>
    </row>
    <row r="66" spans="1:18" x14ac:dyDescent="0.2">
      <c r="A66" s="17" t="s">
        <v>43</v>
      </c>
      <c r="B66" s="21" t="s">
        <v>98</v>
      </c>
      <c r="C66" s="21" t="s">
        <v>845</v>
      </c>
      <c r="D66" s="17" t="s">
        <v>45</v>
      </c>
      <c r="E66" s="22" t="s">
        <v>846</v>
      </c>
      <c r="F66" s="23" t="s">
        <v>519</v>
      </c>
      <c r="G66" s="24">
        <v>45.72</v>
      </c>
      <c r="H66" s="25"/>
      <c r="I66" s="25">
        <f>ROUND(ROUND(H66,2)*ROUND(G66,3),2)</f>
        <v>0</v>
      </c>
      <c r="O66">
        <f>(I66*21)/100</f>
        <v>0</v>
      </c>
      <c r="P66" t="s">
        <v>21</v>
      </c>
    </row>
    <row r="67" spans="1:18" x14ac:dyDescent="0.2">
      <c r="A67" s="26" t="s">
        <v>48</v>
      </c>
      <c r="E67" s="27" t="s">
        <v>847</v>
      </c>
    </row>
    <row r="68" spans="1:18" x14ac:dyDescent="0.2">
      <c r="A68" s="28" t="s">
        <v>50</v>
      </c>
      <c r="E68" s="29" t="s">
        <v>848</v>
      </c>
    </row>
    <row r="69" spans="1:18" x14ac:dyDescent="0.2">
      <c r="A69" t="s">
        <v>52</v>
      </c>
      <c r="E69" s="27" t="s">
        <v>45</v>
      </c>
    </row>
    <row r="70" spans="1:18" x14ac:dyDescent="0.2">
      <c r="A70" s="17" t="s">
        <v>43</v>
      </c>
      <c r="B70" s="21" t="s">
        <v>101</v>
      </c>
      <c r="C70" s="21" t="s">
        <v>849</v>
      </c>
      <c r="D70" s="17" t="s">
        <v>45</v>
      </c>
      <c r="E70" s="22" t="s">
        <v>850</v>
      </c>
      <c r="F70" s="23" t="s">
        <v>355</v>
      </c>
      <c r="G70" s="24">
        <v>1.046</v>
      </c>
      <c r="H70" s="25"/>
      <c r="I70" s="25">
        <f>ROUND(ROUND(H70,2)*ROUND(G70,3),2)</f>
        <v>0</v>
      </c>
      <c r="O70">
        <f>(I70*21)/100</f>
        <v>0</v>
      </c>
      <c r="P70" t="s">
        <v>21</v>
      </c>
    </row>
    <row r="71" spans="1:18" x14ac:dyDescent="0.2">
      <c r="A71" s="26" t="s">
        <v>48</v>
      </c>
      <c r="E71" s="27" t="s">
        <v>851</v>
      </c>
    </row>
    <row r="72" spans="1:18" x14ac:dyDescent="0.2">
      <c r="A72" s="28" t="s">
        <v>50</v>
      </c>
      <c r="E72" s="29" t="s">
        <v>852</v>
      </c>
    </row>
    <row r="73" spans="1:18" x14ac:dyDescent="0.2">
      <c r="A73" t="s">
        <v>52</v>
      </c>
      <c r="E73" s="27" t="s">
        <v>45</v>
      </c>
    </row>
    <row r="74" spans="1:18" x14ac:dyDescent="0.2">
      <c r="A74" s="17" t="s">
        <v>43</v>
      </c>
      <c r="B74" s="21" t="s">
        <v>104</v>
      </c>
      <c r="C74" s="21" t="s">
        <v>853</v>
      </c>
      <c r="D74" s="17" t="s">
        <v>45</v>
      </c>
      <c r="E74" s="22" t="s">
        <v>854</v>
      </c>
      <c r="F74" s="23" t="s">
        <v>519</v>
      </c>
      <c r="G74" s="24">
        <v>10.423999999999999</v>
      </c>
      <c r="H74" s="25"/>
      <c r="I74" s="25">
        <f>ROUND(ROUND(H74,2)*ROUND(G74,3),2)</f>
        <v>0</v>
      </c>
      <c r="O74">
        <f>(I74*21)/100</f>
        <v>0</v>
      </c>
      <c r="P74" t="s">
        <v>21</v>
      </c>
    </row>
    <row r="75" spans="1:18" x14ac:dyDescent="0.2">
      <c r="A75" s="26" t="s">
        <v>48</v>
      </c>
      <c r="E75" s="27" t="s">
        <v>854</v>
      </c>
    </row>
    <row r="76" spans="1:18" x14ac:dyDescent="0.2">
      <c r="A76" s="28" t="s">
        <v>50</v>
      </c>
      <c r="E76" s="29" t="s">
        <v>45</v>
      </c>
    </row>
    <row r="77" spans="1:18" x14ac:dyDescent="0.2">
      <c r="A77" t="s">
        <v>52</v>
      </c>
      <c r="E77" s="27" t="s">
        <v>45</v>
      </c>
    </row>
    <row r="78" spans="1:18" ht="12.75" customHeight="1" x14ac:dyDescent="0.2">
      <c r="A78" s="5" t="s">
        <v>41</v>
      </c>
      <c r="B78" s="5"/>
      <c r="C78" s="31" t="s">
        <v>31</v>
      </c>
      <c r="D78" s="5"/>
      <c r="E78" s="19" t="s">
        <v>693</v>
      </c>
      <c r="F78" s="5"/>
      <c r="G78" s="5"/>
      <c r="H78" s="5"/>
      <c r="I78" s="32">
        <f>0+Q78</f>
        <v>0</v>
      </c>
      <c r="O78">
        <f>0+R78</f>
        <v>0</v>
      </c>
      <c r="Q78">
        <f>0+I79+I83+I87</f>
        <v>0</v>
      </c>
      <c r="R78">
        <f>0+O79+O83+O87</f>
        <v>0</v>
      </c>
    </row>
    <row r="79" spans="1:18" x14ac:dyDescent="0.2">
      <c r="A79" s="17" t="s">
        <v>43</v>
      </c>
      <c r="B79" s="21" t="s">
        <v>107</v>
      </c>
      <c r="C79" s="21" t="s">
        <v>855</v>
      </c>
      <c r="D79" s="17" t="s">
        <v>45</v>
      </c>
      <c r="E79" s="22" t="s">
        <v>856</v>
      </c>
      <c r="F79" s="23" t="s">
        <v>519</v>
      </c>
      <c r="G79" s="24">
        <v>20.956</v>
      </c>
      <c r="H79" s="25"/>
      <c r="I79" s="25">
        <f>ROUND(ROUND(H79,2)*ROUND(G79,3),2)</f>
        <v>0</v>
      </c>
      <c r="O79">
        <f>(I79*21)/100</f>
        <v>0</v>
      </c>
      <c r="P79" t="s">
        <v>21</v>
      </c>
    </row>
    <row r="80" spans="1:18" x14ac:dyDescent="0.2">
      <c r="A80" s="26" t="s">
        <v>48</v>
      </c>
      <c r="E80" s="27" t="s">
        <v>856</v>
      </c>
    </row>
    <row r="81" spans="1:18" x14ac:dyDescent="0.2">
      <c r="A81" s="28" t="s">
        <v>50</v>
      </c>
      <c r="E81" s="29" t="s">
        <v>45</v>
      </c>
    </row>
    <row r="82" spans="1:18" x14ac:dyDescent="0.2">
      <c r="A82" t="s">
        <v>52</v>
      </c>
      <c r="E82" s="27" t="s">
        <v>45</v>
      </c>
    </row>
    <row r="83" spans="1:18" ht="25.5" x14ac:dyDescent="0.2">
      <c r="A83" s="17" t="s">
        <v>43</v>
      </c>
      <c r="B83" s="21" t="s">
        <v>110</v>
      </c>
      <c r="C83" s="21" t="s">
        <v>857</v>
      </c>
      <c r="D83" s="17" t="s">
        <v>45</v>
      </c>
      <c r="E83" s="22" t="s">
        <v>858</v>
      </c>
      <c r="F83" s="23" t="s">
        <v>355</v>
      </c>
      <c r="G83" s="24">
        <v>1.2290000000000001</v>
      </c>
      <c r="H83" s="25"/>
      <c r="I83" s="25">
        <f>ROUND(ROUND(H83,2)*ROUND(G83,3),2)</f>
        <v>0</v>
      </c>
      <c r="O83">
        <f>(I83*21)/100</f>
        <v>0</v>
      </c>
      <c r="P83" t="s">
        <v>21</v>
      </c>
    </row>
    <row r="84" spans="1:18" ht="25.5" x14ac:dyDescent="0.2">
      <c r="A84" s="26" t="s">
        <v>48</v>
      </c>
      <c r="E84" s="27" t="s">
        <v>858</v>
      </c>
    </row>
    <row r="85" spans="1:18" ht="76.5" x14ac:dyDescent="0.2">
      <c r="A85" s="28" t="s">
        <v>50</v>
      </c>
      <c r="E85" s="29" t="s">
        <v>859</v>
      </c>
    </row>
    <row r="86" spans="1:18" x14ac:dyDescent="0.2">
      <c r="A86" t="s">
        <v>52</v>
      </c>
      <c r="E86" s="27" t="s">
        <v>45</v>
      </c>
    </row>
    <row r="87" spans="1:18" ht="25.5" x14ac:dyDescent="0.2">
      <c r="A87" s="17" t="s">
        <v>43</v>
      </c>
      <c r="B87" s="21" t="s">
        <v>113</v>
      </c>
      <c r="C87" s="21" t="s">
        <v>860</v>
      </c>
      <c r="D87" s="17" t="s">
        <v>45</v>
      </c>
      <c r="E87" s="22" t="s">
        <v>861</v>
      </c>
      <c r="F87" s="23" t="s">
        <v>519</v>
      </c>
      <c r="G87" s="24">
        <v>18.495999999999999</v>
      </c>
      <c r="H87" s="25"/>
      <c r="I87" s="25">
        <f>ROUND(ROUND(H87,2)*ROUND(G87,3),2)</f>
        <v>0</v>
      </c>
      <c r="O87">
        <f>(I87*21)/100</f>
        <v>0</v>
      </c>
      <c r="P87" t="s">
        <v>21</v>
      </c>
    </row>
    <row r="88" spans="1:18" ht="25.5" x14ac:dyDescent="0.2">
      <c r="A88" s="26" t="s">
        <v>48</v>
      </c>
      <c r="E88" s="27" t="s">
        <v>862</v>
      </c>
    </row>
    <row r="89" spans="1:18" x14ac:dyDescent="0.2">
      <c r="A89" s="28" t="s">
        <v>50</v>
      </c>
      <c r="E89" s="29" t="s">
        <v>863</v>
      </c>
    </row>
    <row r="90" spans="1:18" x14ac:dyDescent="0.2">
      <c r="A90" t="s">
        <v>52</v>
      </c>
      <c r="E90" s="27" t="s">
        <v>45</v>
      </c>
    </row>
    <row r="91" spans="1:18" ht="12.75" customHeight="1" x14ac:dyDescent="0.2">
      <c r="A91" s="5" t="s">
        <v>41</v>
      </c>
      <c r="B91" s="5"/>
      <c r="C91" s="31" t="s">
        <v>864</v>
      </c>
      <c r="D91" s="5"/>
      <c r="E91" s="19" t="s">
        <v>865</v>
      </c>
      <c r="F91" s="5"/>
      <c r="G91" s="5"/>
      <c r="H91" s="5"/>
      <c r="I91" s="32">
        <f>0+Q91</f>
        <v>0</v>
      </c>
      <c r="O91">
        <f>0+R91</f>
        <v>0</v>
      </c>
      <c r="Q91">
        <f>0+I92+I96+I100+I104</f>
        <v>0</v>
      </c>
      <c r="R91">
        <f>0+O92+O96+O100+O104</f>
        <v>0</v>
      </c>
    </row>
    <row r="92" spans="1:18" x14ac:dyDescent="0.2">
      <c r="A92" s="17" t="s">
        <v>43</v>
      </c>
      <c r="B92" s="21" t="s">
        <v>117</v>
      </c>
      <c r="C92" s="21" t="s">
        <v>866</v>
      </c>
      <c r="D92" s="17" t="s">
        <v>45</v>
      </c>
      <c r="E92" s="22" t="s">
        <v>867</v>
      </c>
      <c r="F92" s="23" t="s">
        <v>91</v>
      </c>
      <c r="G92" s="24">
        <v>1</v>
      </c>
      <c r="H92" s="25"/>
      <c r="I92" s="25">
        <f>ROUND(ROUND(H92,2)*ROUND(G92,3),2)</f>
        <v>0</v>
      </c>
      <c r="O92">
        <f>(I92*21)/100</f>
        <v>0</v>
      </c>
      <c r="P92" t="s">
        <v>21</v>
      </c>
    </row>
    <row r="93" spans="1:18" x14ac:dyDescent="0.2">
      <c r="A93" s="26" t="s">
        <v>48</v>
      </c>
      <c r="E93" s="27" t="s">
        <v>868</v>
      </c>
    </row>
    <row r="94" spans="1:18" x14ac:dyDescent="0.2">
      <c r="A94" s="28" t="s">
        <v>50</v>
      </c>
      <c r="E94" s="29" t="s">
        <v>869</v>
      </c>
    </row>
    <row r="95" spans="1:18" x14ac:dyDescent="0.2">
      <c r="A95" t="s">
        <v>52</v>
      </c>
      <c r="E95" s="27" t="s">
        <v>45</v>
      </c>
    </row>
    <row r="96" spans="1:18" x14ac:dyDescent="0.2">
      <c r="A96" s="17" t="s">
        <v>43</v>
      </c>
      <c r="B96" s="21" t="s">
        <v>119</v>
      </c>
      <c r="C96" s="21" t="s">
        <v>870</v>
      </c>
      <c r="D96" s="17" t="s">
        <v>45</v>
      </c>
      <c r="E96" s="22" t="s">
        <v>871</v>
      </c>
      <c r="F96" s="23" t="s">
        <v>84</v>
      </c>
      <c r="G96" s="24">
        <v>5.2</v>
      </c>
      <c r="H96" s="25"/>
      <c r="I96" s="25">
        <f>ROUND(ROUND(H96,2)*ROUND(G96,3),2)</f>
        <v>0</v>
      </c>
      <c r="O96">
        <f>(I96*21)/100</f>
        <v>0</v>
      </c>
      <c r="P96" t="s">
        <v>21</v>
      </c>
    </row>
    <row r="97" spans="1:18" x14ac:dyDescent="0.2">
      <c r="A97" s="26" t="s">
        <v>48</v>
      </c>
      <c r="E97" s="27" t="s">
        <v>872</v>
      </c>
    </row>
    <row r="98" spans="1:18" ht="38.25" x14ac:dyDescent="0.2">
      <c r="A98" s="28" t="s">
        <v>50</v>
      </c>
      <c r="E98" s="29" t="s">
        <v>873</v>
      </c>
    </row>
    <row r="99" spans="1:18" x14ac:dyDescent="0.2">
      <c r="A99" t="s">
        <v>52</v>
      </c>
      <c r="E99" s="27" t="s">
        <v>45</v>
      </c>
    </row>
    <row r="100" spans="1:18" x14ac:dyDescent="0.2">
      <c r="A100" s="17" t="s">
        <v>43</v>
      </c>
      <c r="B100" s="21" t="s">
        <v>122</v>
      </c>
      <c r="C100" s="21" t="s">
        <v>874</v>
      </c>
      <c r="D100" s="17" t="s">
        <v>45</v>
      </c>
      <c r="E100" s="22" t="s">
        <v>875</v>
      </c>
      <c r="F100" s="23" t="s">
        <v>91</v>
      </c>
      <c r="G100" s="24">
        <v>2</v>
      </c>
      <c r="H100" s="25"/>
      <c r="I100" s="25">
        <f>ROUND(ROUND(H100,2)*ROUND(G100,3),2)</f>
        <v>0</v>
      </c>
      <c r="O100">
        <f>(I100*21)/100</f>
        <v>0</v>
      </c>
      <c r="P100" t="s">
        <v>21</v>
      </c>
    </row>
    <row r="101" spans="1:18" x14ac:dyDescent="0.2">
      <c r="A101" s="26" t="s">
        <v>48</v>
      </c>
      <c r="E101" s="27" t="s">
        <v>876</v>
      </c>
    </row>
    <row r="102" spans="1:18" x14ac:dyDescent="0.2">
      <c r="A102" s="28" t="s">
        <v>50</v>
      </c>
      <c r="E102" s="29" t="s">
        <v>877</v>
      </c>
    </row>
    <row r="103" spans="1:18" x14ac:dyDescent="0.2">
      <c r="A103" t="s">
        <v>52</v>
      </c>
      <c r="E103" s="27" t="s">
        <v>45</v>
      </c>
    </row>
    <row r="104" spans="1:18" x14ac:dyDescent="0.2">
      <c r="A104" s="17" t="s">
        <v>43</v>
      </c>
      <c r="B104" s="21" t="s">
        <v>125</v>
      </c>
      <c r="C104" s="21" t="s">
        <v>878</v>
      </c>
      <c r="D104" s="17" t="s">
        <v>45</v>
      </c>
      <c r="E104" s="22" t="s">
        <v>879</v>
      </c>
      <c r="F104" s="23" t="s">
        <v>355</v>
      </c>
      <c r="G104" s="24">
        <v>1.4E-2</v>
      </c>
      <c r="H104" s="25"/>
      <c r="I104" s="25">
        <f>ROUND(ROUND(H104,2)*ROUND(G104,3),2)</f>
        <v>0</v>
      </c>
      <c r="O104">
        <f>(I104*21)/100</f>
        <v>0</v>
      </c>
      <c r="P104" t="s">
        <v>21</v>
      </c>
    </row>
    <row r="105" spans="1:18" ht="25.5" x14ac:dyDescent="0.2">
      <c r="A105" s="26" t="s">
        <v>48</v>
      </c>
      <c r="E105" s="27" t="s">
        <v>880</v>
      </c>
    </row>
    <row r="106" spans="1:18" x14ac:dyDescent="0.2">
      <c r="A106" s="28" t="s">
        <v>50</v>
      </c>
      <c r="E106" s="29" t="s">
        <v>45</v>
      </c>
    </row>
    <row r="107" spans="1:18" x14ac:dyDescent="0.2">
      <c r="A107" t="s">
        <v>52</v>
      </c>
      <c r="E107" s="27" t="s">
        <v>45</v>
      </c>
    </row>
    <row r="108" spans="1:18" ht="12.75" customHeight="1" x14ac:dyDescent="0.2">
      <c r="A108" s="5" t="s">
        <v>41</v>
      </c>
      <c r="B108" s="5"/>
      <c r="C108" s="31" t="s">
        <v>881</v>
      </c>
      <c r="D108" s="5"/>
      <c r="E108" s="19" t="s">
        <v>882</v>
      </c>
      <c r="F108" s="5"/>
      <c r="G108" s="5"/>
      <c r="H108" s="5"/>
      <c r="I108" s="32">
        <f>0+Q108</f>
        <v>0</v>
      </c>
      <c r="O108">
        <f>0+R108</f>
        <v>0</v>
      </c>
      <c r="Q108">
        <f>0+I109+I113+I117+I121+I125+I129+I133+I137+I141+I145+I149+I153+I157+I161</f>
        <v>0</v>
      </c>
      <c r="R108">
        <f>0+O109+O113+O117+O121+O125+O129+O133+O137+O141+O145+O149+O153+O157+O161</f>
        <v>0</v>
      </c>
    </row>
    <row r="109" spans="1:18" x14ac:dyDescent="0.2">
      <c r="A109" s="17" t="s">
        <v>43</v>
      </c>
      <c r="B109" s="21" t="s">
        <v>128</v>
      </c>
      <c r="C109" s="21" t="s">
        <v>883</v>
      </c>
      <c r="D109" s="17" t="s">
        <v>45</v>
      </c>
      <c r="E109" s="22" t="s">
        <v>884</v>
      </c>
      <c r="F109" s="23" t="s">
        <v>84</v>
      </c>
      <c r="G109" s="24">
        <v>36.799999999999997</v>
      </c>
      <c r="H109" s="25"/>
      <c r="I109" s="25">
        <f>ROUND(ROUND(H109,2)*ROUND(G109,3),2)</f>
        <v>0</v>
      </c>
      <c r="O109">
        <f>(I109*21)/100</f>
        <v>0</v>
      </c>
      <c r="P109" t="s">
        <v>21</v>
      </c>
    </row>
    <row r="110" spans="1:18" x14ac:dyDescent="0.2">
      <c r="A110" s="26" t="s">
        <v>48</v>
      </c>
      <c r="E110" s="27" t="s">
        <v>884</v>
      </c>
    </row>
    <row r="111" spans="1:18" x14ac:dyDescent="0.2">
      <c r="A111" s="28" t="s">
        <v>50</v>
      </c>
      <c r="E111" s="29" t="s">
        <v>45</v>
      </c>
    </row>
    <row r="112" spans="1:18" x14ac:dyDescent="0.2">
      <c r="A112" t="s">
        <v>52</v>
      </c>
      <c r="E112" s="27" t="s">
        <v>45</v>
      </c>
    </row>
    <row r="113" spans="1:16" ht="25.5" x14ac:dyDescent="0.2">
      <c r="A113" s="17" t="s">
        <v>43</v>
      </c>
      <c r="B113" s="21" t="s">
        <v>131</v>
      </c>
      <c r="C113" s="21" t="s">
        <v>885</v>
      </c>
      <c r="D113" s="17" t="s">
        <v>45</v>
      </c>
      <c r="E113" s="22" t="s">
        <v>886</v>
      </c>
      <c r="F113" s="23" t="s">
        <v>91</v>
      </c>
      <c r="G113" s="24">
        <v>4</v>
      </c>
      <c r="H113" s="25"/>
      <c r="I113" s="25">
        <f>ROUND(ROUND(H113,2)*ROUND(G113,3),2)</f>
        <v>0</v>
      </c>
      <c r="O113">
        <f>(I113*21)/100</f>
        <v>0</v>
      </c>
      <c r="P113" t="s">
        <v>21</v>
      </c>
    </row>
    <row r="114" spans="1:16" ht="25.5" x14ac:dyDescent="0.2">
      <c r="A114" s="26" t="s">
        <v>48</v>
      </c>
      <c r="E114" s="27" t="s">
        <v>886</v>
      </c>
    </row>
    <row r="115" spans="1:16" x14ac:dyDescent="0.2">
      <c r="A115" s="28" t="s">
        <v>50</v>
      </c>
      <c r="E115" s="29" t="s">
        <v>887</v>
      </c>
    </row>
    <row r="116" spans="1:16" x14ac:dyDescent="0.2">
      <c r="A116" t="s">
        <v>52</v>
      </c>
      <c r="E116" s="27" t="s">
        <v>45</v>
      </c>
    </row>
    <row r="117" spans="1:16" x14ac:dyDescent="0.2">
      <c r="A117" s="17" t="s">
        <v>43</v>
      </c>
      <c r="B117" s="21" t="s">
        <v>134</v>
      </c>
      <c r="C117" s="21" t="s">
        <v>888</v>
      </c>
      <c r="D117" s="17" t="s">
        <v>45</v>
      </c>
      <c r="E117" s="22" t="s">
        <v>889</v>
      </c>
      <c r="F117" s="23" t="s">
        <v>684</v>
      </c>
      <c r="G117" s="24">
        <v>6.6639999999999997</v>
      </c>
      <c r="H117" s="25"/>
      <c r="I117" s="25">
        <f>ROUND(ROUND(H117,2)*ROUND(G117,3),2)</f>
        <v>0</v>
      </c>
      <c r="O117">
        <f>(I117*21)/100</f>
        <v>0</v>
      </c>
      <c r="P117" t="s">
        <v>21</v>
      </c>
    </row>
    <row r="118" spans="1:16" x14ac:dyDescent="0.2">
      <c r="A118" s="26" t="s">
        <v>48</v>
      </c>
      <c r="E118" s="27" t="s">
        <v>889</v>
      </c>
    </row>
    <row r="119" spans="1:16" x14ac:dyDescent="0.2">
      <c r="A119" s="28" t="s">
        <v>50</v>
      </c>
      <c r="E119" s="29" t="s">
        <v>45</v>
      </c>
    </row>
    <row r="120" spans="1:16" x14ac:dyDescent="0.2">
      <c r="A120" t="s">
        <v>52</v>
      </c>
      <c r="E120" s="27" t="s">
        <v>45</v>
      </c>
    </row>
    <row r="121" spans="1:16" x14ac:dyDescent="0.2">
      <c r="A121" s="17" t="s">
        <v>43</v>
      </c>
      <c r="B121" s="21" t="s">
        <v>137</v>
      </c>
      <c r="C121" s="21" t="s">
        <v>890</v>
      </c>
      <c r="D121" s="17" t="s">
        <v>45</v>
      </c>
      <c r="E121" s="22" t="s">
        <v>891</v>
      </c>
      <c r="F121" s="23" t="s">
        <v>91</v>
      </c>
      <c r="G121" s="24">
        <v>6</v>
      </c>
      <c r="H121" s="25"/>
      <c r="I121" s="25">
        <f>ROUND(ROUND(H121,2)*ROUND(G121,3),2)</f>
        <v>0</v>
      </c>
      <c r="O121">
        <f>(I121*21)/100</f>
        <v>0</v>
      </c>
      <c r="P121" t="s">
        <v>21</v>
      </c>
    </row>
    <row r="122" spans="1:16" x14ac:dyDescent="0.2">
      <c r="A122" s="26" t="s">
        <v>48</v>
      </c>
      <c r="E122" s="27" t="s">
        <v>891</v>
      </c>
    </row>
    <row r="123" spans="1:16" x14ac:dyDescent="0.2">
      <c r="A123" s="28" t="s">
        <v>50</v>
      </c>
      <c r="E123" s="29" t="s">
        <v>45</v>
      </c>
    </row>
    <row r="124" spans="1:16" x14ac:dyDescent="0.2">
      <c r="A124" t="s">
        <v>52</v>
      </c>
      <c r="E124" s="27" t="s">
        <v>45</v>
      </c>
    </row>
    <row r="125" spans="1:16" x14ac:dyDescent="0.2">
      <c r="A125" s="17" t="s">
        <v>43</v>
      </c>
      <c r="B125" s="21" t="s">
        <v>140</v>
      </c>
      <c r="C125" s="21" t="s">
        <v>892</v>
      </c>
      <c r="D125" s="17" t="s">
        <v>45</v>
      </c>
      <c r="E125" s="22" t="s">
        <v>893</v>
      </c>
      <c r="F125" s="23" t="s">
        <v>84</v>
      </c>
      <c r="G125" s="24">
        <v>32</v>
      </c>
      <c r="H125" s="25"/>
      <c r="I125" s="25">
        <f>ROUND(ROUND(H125,2)*ROUND(G125,3),2)</f>
        <v>0</v>
      </c>
      <c r="O125">
        <f>(I125*21)/100</f>
        <v>0</v>
      </c>
      <c r="P125" t="s">
        <v>21</v>
      </c>
    </row>
    <row r="126" spans="1:16" ht="25.5" x14ac:dyDescent="0.2">
      <c r="A126" s="26" t="s">
        <v>48</v>
      </c>
      <c r="E126" s="27" t="s">
        <v>894</v>
      </c>
    </row>
    <row r="127" spans="1:16" x14ac:dyDescent="0.2">
      <c r="A127" s="28" t="s">
        <v>50</v>
      </c>
      <c r="E127" s="29" t="s">
        <v>895</v>
      </c>
    </row>
    <row r="128" spans="1:16" x14ac:dyDescent="0.2">
      <c r="A128" t="s">
        <v>52</v>
      </c>
      <c r="E128" s="27" t="s">
        <v>45</v>
      </c>
    </row>
    <row r="129" spans="1:16" x14ac:dyDescent="0.2">
      <c r="A129" s="17" t="s">
        <v>43</v>
      </c>
      <c r="B129" s="21" t="s">
        <v>143</v>
      </c>
      <c r="C129" s="21" t="s">
        <v>896</v>
      </c>
      <c r="D129" s="17" t="s">
        <v>45</v>
      </c>
      <c r="E129" s="22" t="s">
        <v>897</v>
      </c>
      <c r="F129" s="23" t="s">
        <v>91</v>
      </c>
      <c r="G129" s="24">
        <v>24</v>
      </c>
      <c r="H129" s="25"/>
      <c r="I129" s="25">
        <f>ROUND(ROUND(H129,2)*ROUND(G129,3),2)</f>
        <v>0</v>
      </c>
      <c r="O129">
        <f>(I129*21)/100</f>
        <v>0</v>
      </c>
      <c r="P129" t="s">
        <v>21</v>
      </c>
    </row>
    <row r="130" spans="1:16" ht="25.5" x14ac:dyDescent="0.2">
      <c r="A130" s="26" t="s">
        <v>48</v>
      </c>
      <c r="E130" s="27" t="s">
        <v>898</v>
      </c>
    </row>
    <row r="131" spans="1:16" x14ac:dyDescent="0.2">
      <c r="A131" s="28" t="s">
        <v>50</v>
      </c>
      <c r="E131" s="29" t="s">
        <v>899</v>
      </c>
    </row>
    <row r="132" spans="1:16" x14ac:dyDescent="0.2">
      <c r="A132" t="s">
        <v>52</v>
      </c>
      <c r="E132" s="27" t="s">
        <v>45</v>
      </c>
    </row>
    <row r="133" spans="1:16" x14ac:dyDescent="0.2">
      <c r="A133" s="17" t="s">
        <v>43</v>
      </c>
      <c r="B133" s="21" t="s">
        <v>146</v>
      </c>
      <c r="C133" s="21" t="s">
        <v>900</v>
      </c>
      <c r="D133" s="17" t="s">
        <v>45</v>
      </c>
      <c r="E133" s="22" t="s">
        <v>901</v>
      </c>
      <c r="F133" s="23" t="s">
        <v>91</v>
      </c>
      <c r="G133" s="24">
        <v>4</v>
      </c>
      <c r="H133" s="25"/>
      <c r="I133" s="25">
        <f>ROUND(ROUND(H133,2)*ROUND(G133,3),2)</f>
        <v>0</v>
      </c>
      <c r="O133">
        <f>(I133*21)/100</f>
        <v>0</v>
      </c>
      <c r="P133" t="s">
        <v>21</v>
      </c>
    </row>
    <row r="134" spans="1:16" ht="25.5" x14ac:dyDescent="0.2">
      <c r="A134" s="26" t="s">
        <v>48</v>
      </c>
      <c r="E134" s="27" t="s">
        <v>902</v>
      </c>
    </row>
    <row r="135" spans="1:16" x14ac:dyDescent="0.2">
      <c r="A135" s="28" t="s">
        <v>50</v>
      </c>
      <c r="E135" s="29" t="s">
        <v>903</v>
      </c>
    </row>
    <row r="136" spans="1:16" x14ac:dyDescent="0.2">
      <c r="A136" t="s">
        <v>52</v>
      </c>
      <c r="E136" s="27" t="s">
        <v>45</v>
      </c>
    </row>
    <row r="137" spans="1:16" x14ac:dyDescent="0.2">
      <c r="A137" s="17" t="s">
        <v>43</v>
      </c>
      <c r="B137" s="21" t="s">
        <v>149</v>
      </c>
      <c r="C137" s="21" t="s">
        <v>904</v>
      </c>
      <c r="D137" s="17" t="s">
        <v>45</v>
      </c>
      <c r="E137" s="22" t="s">
        <v>905</v>
      </c>
      <c r="F137" s="23" t="s">
        <v>84</v>
      </c>
      <c r="G137" s="24">
        <v>9.8000000000000007</v>
      </c>
      <c r="H137" s="25"/>
      <c r="I137" s="25">
        <f>ROUND(ROUND(H137,2)*ROUND(G137,3),2)</f>
        <v>0</v>
      </c>
      <c r="O137">
        <f>(I137*21)/100</f>
        <v>0</v>
      </c>
      <c r="P137" t="s">
        <v>21</v>
      </c>
    </row>
    <row r="138" spans="1:16" ht="25.5" x14ac:dyDescent="0.2">
      <c r="A138" s="26" t="s">
        <v>48</v>
      </c>
      <c r="E138" s="27" t="s">
        <v>906</v>
      </c>
    </row>
    <row r="139" spans="1:16" x14ac:dyDescent="0.2">
      <c r="A139" s="28" t="s">
        <v>50</v>
      </c>
      <c r="E139" s="29" t="s">
        <v>907</v>
      </c>
    </row>
    <row r="140" spans="1:16" x14ac:dyDescent="0.2">
      <c r="A140" t="s">
        <v>52</v>
      </c>
      <c r="E140" s="27" t="s">
        <v>45</v>
      </c>
    </row>
    <row r="141" spans="1:16" x14ac:dyDescent="0.2">
      <c r="A141" s="17" t="s">
        <v>43</v>
      </c>
      <c r="B141" s="21" t="s">
        <v>152</v>
      </c>
      <c r="C141" s="21" t="s">
        <v>908</v>
      </c>
      <c r="D141" s="17" t="s">
        <v>45</v>
      </c>
      <c r="E141" s="22" t="s">
        <v>909</v>
      </c>
      <c r="F141" s="23" t="s">
        <v>91</v>
      </c>
      <c r="G141" s="24">
        <v>6</v>
      </c>
      <c r="H141" s="25"/>
      <c r="I141" s="25">
        <f>ROUND(ROUND(H141,2)*ROUND(G141,3),2)</f>
        <v>0</v>
      </c>
      <c r="O141">
        <f>(I141*21)/100</f>
        <v>0</v>
      </c>
      <c r="P141" t="s">
        <v>21</v>
      </c>
    </row>
    <row r="142" spans="1:16" x14ac:dyDescent="0.2">
      <c r="A142" s="26" t="s">
        <v>48</v>
      </c>
      <c r="E142" s="27" t="s">
        <v>910</v>
      </c>
    </row>
    <row r="143" spans="1:16" x14ac:dyDescent="0.2">
      <c r="A143" s="28" t="s">
        <v>50</v>
      </c>
      <c r="E143" s="29" t="s">
        <v>911</v>
      </c>
    </row>
    <row r="144" spans="1:16" x14ac:dyDescent="0.2">
      <c r="A144" t="s">
        <v>52</v>
      </c>
      <c r="E144" s="27" t="s">
        <v>45</v>
      </c>
    </row>
    <row r="145" spans="1:16" x14ac:dyDescent="0.2">
      <c r="A145" s="17" t="s">
        <v>43</v>
      </c>
      <c r="B145" s="21" t="s">
        <v>155</v>
      </c>
      <c r="C145" s="21" t="s">
        <v>912</v>
      </c>
      <c r="D145" s="17" t="s">
        <v>45</v>
      </c>
      <c r="E145" s="22" t="s">
        <v>913</v>
      </c>
      <c r="F145" s="23" t="s">
        <v>91</v>
      </c>
      <c r="G145" s="24">
        <v>1</v>
      </c>
      <c r="H145" s="25"/>
      <c r="I145" s="25">
        <f>ROUND(ROUND(H145,2)*ROUND(G145,3),2)</f>
        <v>0</v>
      </c>
      <c r="O145">
        <f>(I145*21)/100</f>
        <v>0</v>
      </c>
      <c r="P145" t="s">
        <v>21</v>
      </c>
    </row>
    <row r="146" spans="1:16" ht="25.5" x14ac:dyDescent="0.2">
      <c r="A146" s="26" t="s">
        <v>48</v>
      </c>
      <c r="E146" s="27" t="s">
        <v>914</v>
      </c>
    </row>
    <row r="147" spans="1:16" x14ac:dyDescent="0.2">
      <c r="A147" s="28" t="s">
        <v>50</v>
      </c>
      <c r="E147" s="29" t="s">
        <v>915</v>
      </c>
    </row>
    <row r="148" spans="1:16" x14ac:dyDescent="0.2">
      <c r="A148" t="s">
        <v>52</v>
      </c>
      <c r="E148" s="27" t="s">
        <v>45</v>
      </c>
    </row>
    <row r="149" spans="1:16" x14ac:dyDescent="0.2">
      <c r="A149" s="17" t="s">
        <v>43</v>
      </c>
      <c r="B149" s="21" t="s">
        <v>158</v>
      </c>
      <c r="C149" s="21" t="s">
        <v>916</v>
      </c>
      <c r="D149" s="17" t="s">
        <v>45</v>
      </c>
      <c r="E149" s="22" t="s">
        <v>917</v>
      </c>
      <c r="F149" s="23" t="s">
        <v>91</v>
      </c>
      <c r="G149" s="24">
        <v>4</v>
      </c>
      <c r="H149" s="25"/>
      <c r="I149" s="25">
        <f>ROUND(ROUND(H149,2)*ROUND(G149,3),2)</f>
        <v>0</v>
      </c>
      <c r="O149">
        <f>(I149*21)/100</f>
        <v>0</v>
      </c>
      <c r="P149" t="s">
        <v>21</v>
      </c>
    </row>
    <row r="150" spans="1:16" ht="25.5" x14ac:dyDescent="0.2">
      <c r="A150" s="26" t="s">
        <v>48</v>
      </c>
      <c r="E150" s="27" t="s">
        <v>918</v>
      </c>
    </row>
    <row r="151" spans="1:16" x14ac:dyDescent="0.2">
      <c r="A151" s="28" t="s">
        <v>50</v>
      </c>
      <c r="E151" s="29" t="s">
        <v>903</v>
      </c>
    </row>
    <row r="152" spans="1:16" x14ac:dyDescent="0.2">
      <c r="A152" t="s">
        <v>52</v>
      </c>
      <c r="E152" s="27" t="s">
        <v>45</v>
      </c>
    </row>
    <row r="153" spans="1:16" x14ac:dyDescent="0.2">
      <c r="A153" s="17" t="s">
        <v>43</v>
      </c>
      <c r="B153" s="21" t="s">
        <v>161</v>
      </c>
      <c r="C153" s="21" t="s">
        <v>919</v>
      </c>
      <c r="D153" s="17" t="s">
        <v>45</v>
      </c>
      <c r="E153" s="22" t="s">
        <v>920</v>
      </c>
      <c r="F153" s="23" t="s">
        <v>91</v>
      </c>
      <c r="G153" s="24">
        <v>1</v>
      </c>
      <c r="H153" s="25"/>
      <c r="I153" s="25">
        <f>ROUND(ROUND(H153,2)*ROUND(G153,3),2)</f>
        <v>0</v>
      </c>
      <c r="O153">
        <f>(I153*21)/100</f>
        <v>0</v>
      </c>
      <c r="P153" t="s">
        <v>21</v>
      </c>
    </row>
    <row r="154" spans="1:16" x14ac:dyDescent="0.2">
      <c r="A154" s="26" t="s">
        <v>48</v>
      </c>
      <c r="E154" s="27" t="s">
        <v>920</v>
      </c>
    </row>
    <row r="155" spans="1:16" x14ac:dyDescent="0.2">
      <c r="A155" s="28" t="s">
        <v>50</v>
      </c>
      <c r="E155" s="29" t="s">
        <v>921</v>
      </c>
    </row>
    <row r="156" spans="1:16" x14ac:dyDescent="0.2">
      <c r="A156" t="s">
        <v>52</v>
      </c>
      <c r="E156" s="27" t="s">
        <v>45</v>
      </c>
    </row>
    <row r="157" spans="1:16" x14ac:dyDescent="0.2">
      <c r="A157" s="17" t="s">
        <v>43</v>
      </c>
      <c r="B157" s="21" t="s">
        <v>165</v>
      </c>
      <c r="C157" s="21" t="s">
        <v>922</v>
      </c>
      <c r="D157" s="17" t="s">
        <v>45</v>
      </c>
      <c r="E157" s="22" t="s">
        <v>923</v>
      </c>
      <c r="F157" s="23" t="s">
        <v>924</v>
      </c>
      <c r="G157" s="24">
        <v>1</v>
      </c>
      <c r="H157" s="25"/>
      <c r="I157" s="25">
        <f>ROUND(ROUND(H157,2)*ROUND(G157,3),2)</f>
        <v>0</v>
      </c>
      <c r="O157">
        <f>(I157*21)/100</f>
        <v>0</v>
      </c>
      <c r="P157" t="s">
        <v>21</v>
      </c>
    </row>
    <row r="158" spans="1:16" x14ac:dyDescent="0.2">
      <c r="A158" s="26" t="s">
        <v>48</v>
      </c>
      <c r="E158" s="27" t="s">
        <v>925</v>
      </c>
    </row>
    <row r="159" spans="1:16" x14ac:dyDescent="0.2">
      <c r="A159" s="28" t="s">
        <v>50</v>
      </c>
      <c r="E159" s="29" t="s">
        <v>45</v>
      </c>
    </row>
    <row r="160" spans="1:16" x14ac:dyDescent="0.2">
      <c r="A160" t="s">
        <v>52</v>
      </c>
      <c r="E160" s="27" t="s">
        <v>45</v>
      </c>
    </row>
    <row r="161" spans="1:18" x14ac:dyDescent="0.2">
      <c r="A161" s="17" t="s">
        <v>43</v>
      </c>
      <c r="B161" s="21" t="s">
        <v>168</v>
      </c>
      <c r="C161" s="21" t="s">
        <v>926</v>
      </c>
      <c r="D161" s="17" t="s">
        <v>45</v>
      </c>
      <c r="E161" s="22" t="s">
        <v>927</v>
      </c>
      <c r="F161" s="23" t="s">
        <v>355</v>
      </c>
      <c r="G161" s="24">
        <v>1.7000000000000001E-2</v>
      </c>
      <c r="H161" s="25"/>
      <c r="I161" s="25">
        <f>ROUND(ROUND(H161,2)*ROUND(G161,3),2)</f>
        <v>0</v>
      </c>
      <c r="O161">
        <f>(I161*21)/100</f>
        <v>0</v>
      </c>
      <c r="P161" t="s">
        <v>21</v>
      </c>
    </row>
    <row r="162" spans="1:18" ht="25.5" x14ac:dyDescent="0.2">
      <c r="A162" s="26" t="s">
        <v>48</v>
      </c>
      <c r="E162" s="27" t="s">
        <v>928</v>
      </c>
    </row>
    <row r="163" spans="1:18" x14ac:dyDescent="0.2">
      <c r="A163" s="28" t="s">
        <v>50</v>
      </c>
      <c r="E163" s="29" t="s">
        <v>45</v>
      </c>
    </row>
    <row r="164" spans="1:18" x14ac:dyDescent="0.2">
      <c r="A164" t="s">
        <v>52</v>
      </c>
      <c r="E164" s="27" t="s">
        <v>45</v>
      </c>
    </row>
    <row r="165" spans="1:18" ht="12.75" customHeight="1" x14ac:dyDescent="0.2">
      <c r="A165" s="5" t="s">
        <v>41</v>
      </c>
      <c r="B165" s="5"/>
      <c r="C165" s="31" t="s">
        <v>929</v>
      </c>
      <c r="D165" s="5"/>
      <c r="E165" s="19" t="s">
        <v>930</v>
      </c>
      <c r="F165" s="5"/>
      <c r="G165" s="5"/>
      <c r="H165" s="5"/>
      <c r="I165" s="32">
        <f>0+Q165</f>
        <v>0</v>
      </c>
      <c r="O165">
        <f>0+R165</f>
        <v>0</v>
      </c>
      <c r="Q165">
        <f>0+I166+I170+I174</f>
        <v>0</v>
      </c>
      <c r="R165">
        <f>0+O166+O170+O174</f>
        <v>0</v>
      </c>
    </row>
    <row r="166" spans="1:18" ht="25.5" x14ac:dyDescent="0.2">
      <c r="A166" s="17" t="s">
        <v>43</v>
      </c>
      <c r="B166" s="21" t="s">
        <v>171</v>
      </c>
      <c r="C166" s="21" t="s">
        <v>931</v>
      </c>
      <c r="D166" s="17" t="s">
        <v>45</v>
      </c>
      <c r="E166" s="22" t="s">
        <v>932</v>
      </c>
      <c r="F166" s="23" t="s">
        <v>84</v>
      </c>
      <c r="G166" s="24">
        <v>21</v>
      </c>
      <c r="H166" s="25"/>
      <c r="I166" s="25">
        <f>ROUND(ROUND(H166,2)*ROUND(G166,3),2)</f>
        <v>0</v>
      </c>
      <c r="O166">
        <f>(I166*21)/100</f>
        <v>0</v>
      </c>
      <c r="P166" t="s">
        <v>21</v>
      </c>
    </row>
    <row r="167" spans="1:18" ht="25.5" x14ac:dyDescent="0.2">
      <c r="A167" s="26" t="s">
        <v>48</v>
      </c>
      <c r="E167" s="27" t="s">
        <v>932</v>
      </c>
    </row>
    <row r="168" spans="1:18" x14ac:dyDescent="0.2">
      <c r="A168" s="28" t="s">
        <v>50</v>
      </c>
      <c r="E168" s="29" t="s">
        <v>45</v>
      </c>
    </row>
    <row r="169" spans="1:18" x14ac:dyDescent="0.2">
      <c r="A169" t="s">
        <v>52</v>
      </c>
      <c r="E169" s="27" t="s">
        <v>45</v>
      </c>
    </row>
    <row r="170" spans="1:18" x14ac:dyDescent="0.2">
      <c r="A170" s="17" t="s">
        <v>43</v>
      </c>
      <c r="B170" s="21" t="s">
        <v>174</v>
      </c>
      <c r="C170" s="21" t="s">
        <v>933</v>
      </c>
      <c r="D170" s="17" t="s">
        <v>45</v>
      </c>
      <c r="E170" s="22" t="s">
        <v>934</v>
      </c>
      <c r="F170" s="23" t="s">
        <v>84</v>
      </c>
      <c r="G170" s="24">
        <v>20</v>
      </c>
      <c r="H170" s="25"/>
      <c r="I170" s="25">
        <f>ROUND(ROUND(H170,2)*ROUND(G170,3),2)</f>
        <v>0</v>
      </c>
      <c r="O170">
        <f>(I170*21)/100</f>
        <v>0</v>
      </c>
      <c r="P170" t="s">
        <v>21</v>
      </c>
    </row>
    <row r="171" spans="1:18" x14ac:dyDescent="0.2">
      <c r="A171" s="26" t="s">
        <v>48</v>
      </c>
      <c r="E171" s="27" t="s">
        <v>935</v>
      </c>
    </row>
    <row r="172" spans="1:18" x14ac:dyDescent="0.2">
      <c r="A172" s="28" t="s">
        <v>50</v>
      </c>
      <c r="E172" s="29" t="s">
        <v>936</v>
      </c>
    </row>
    <row r="173" spans="1:18" x14ac:dyDescent="0.2">
      <c r="A173" t="s">
        <v>52</v>
      </c>
      <c r="E173" s="27" t="s">
        <v>45</v>
      </c>
    </row>
    <row r="174" spans="1:18" x14ac:dyDescent="0.2">
      <c r="A174" s="17" t="s">
        <v>43</v>
      </c>
      <c r="B174" s="21" t="s">
        <v>178</v>
      </c>
      <c r="C174" s="21" t="s">
        <v>937</v>
      </c>
      <c r="D174" s="17" t="s">
        <v>45</v>
      </c>
      <c r="E174" s="22" t="s">
        <v>938</v>
      </c>
      <c r="F174" s="23" t="s">
        <v>355</v>
      </c>
      <c r="G174" s="24">
        <v>4.0000000000000001E-3</v>
      </c>
      <c r="H174" s="25"/>
      <c r="I174" s="25">
        <f>ROUND(ROUND(H174,2)*ROUND(G174,3),2)</f>
        <v>0</v>
      </c>
      <c r="O174">
        <f>(I174*21)/100</f>
        <v>0</v>
      </c>
      <c r="P174" t="s">
        <v>21</v>
      </c>
    </row>
    <row r="175" spans="1:18" ht="25.5" x14ac:dyDescent="0.2">
      <c r="A175" s="26" t="s">
        <v>48</v>
      </c>
      <c r="E175" s="27" t="s">
        <v>939</v>
      </c>
    </row>
    <row r="176" spans="1:18" x14ac:dyDescent="0.2">
      <c r="A176" s="28" t="s">
        <v>50</v>
      </c>
      <c r="E176" s="29" t="s">
        <v>45</v>
      </c>
    </row>
    <row r="177" spans="1:18" x14ac:dyDescent="0.2">
      <c r="A177" t="s">
        <v>52</v>
      </c>
      <c r="E177" s="27" t="s">
        <v>45</v>
      </c>
    </row>
    <row r="178" spans="1:18" ht="12.75" customHeight="1" x14ac:dyDescent="0.2">
      <c r="A178" s="5" t="s">
        <v>41</v>
      </c>
      <c r="B178" s="5"/>
      <c r="C178" s="31" t="s">
        <v>940</v>
      </c>
      <c r="D178" s="5"/>
      <c r="E178" s="19" t="s">
        <v>941</v>
      </c>
      <c r="F178" s="5"/>
      <c r="G178" s="5"/>
      <c r="H178" s="5"/>
      <c r="I178" s="32">
        <f>0+Q178</f>
        <v>0</v>
      </c>
      <c r="O178">
        <f>0+R178</f>
        <v>0</v>
      </c>
      <c r="Q178">
        <f>0+I179+I183+I187+I191</f>
        <v>0</v>
      </c>
      <c r="R178">
        <f>0+O179+O183+O187+O191</f>
        <v>0</v>
      </c>
    </row>
    <row r="179" spans="1:18" x14ac:dyDescent="0.2">
      <c r="A179" s="17" t="s">
        <v>43</v>
      </c>
      <c r="B179" s="21" t="s">
        <v>181</v>
      </c>
      <c r="C179" s="21" t="s">
        <v>942</v>
      </c>
      <c r="D179" s="17" t="s">
        <v>45</v>
      </c>
      <c r="E179" s="22" t="s">
        <v>943</v>
      </c>
      <c r="F179" s="23" t="s">
        <v>84</v>
      </c>
      <c r="G179" s="24">
        <v>20</v>
      </c>
      <c r="H179" s="25"/>
      <c r="I179" s="25">
        <f>ROUND(ROUND(H179,2)*ROUND(G179,3),2)</f>
        <v>0</v>
      </c>
      <c r="O179">
        <f>(I179*21)/100</f>
        <v>0</v>
      </c>
      <c r="P179" t="s">
        <v>21</v>
      </c>
    </row>
    <row r="180" spans="1:18" ht="25.5" x14ac:dyDescent="0.2">
      <c r="A180" s="26" t="s">
        <v>48</v>
      </c>
      <c r="E180" s="27" t="s">
        <v>944</v>
      </c>
    </row>
    <row r="181" spans="1:18" x14ac:dyDescent="0.2">
      <c r="A181" s="28" t="s">
        <v>50</v>
      </c>
      <c r="E181" s="29" t="s">
        <v>945</v>
      </c>
    </row>
    <row r="182" spans="1:18" x14ac:dyDescent="0.2">
      <c r="A182" t="s">
        <v>52</v>
      </c>
      <c r="E182" s="27" t="s">
        <v>45</v>
      </c>
    </row>
    <row r="183" spans="1:18" x14ac:dyDescent="0.2">
      <c r="A183" s="17" t="s">
        <v>43</v>
      </c>
      <c r="B183" s="21" t="s">
        <v>184</v>
      </c>
      <c r="C183" s="21" t="s">
        <v>946</v>
      </c>
      <c r="D183" s="17" t="s">
        <v>45</v>
      </c>
      <c r="E183" s="22" t="s">
        <v>947</v>
      </c>
      <c r="F183" s="23" t="s">
        <v>84</v>
      </c>
      <c r="G183" s="24">
        <v>7</v>
      </c>
      <c r="H183" s="25"/>
      <c r="I183" s="25">
        <f>ROUND(ROUND(H183,2)*ROUND(G183,3),2)</f>
        <v>0</v>
      </c>
      <c r="O183">
        <f>(I183*21)/100</f>
        <v>0</v>
      </c>
      <c r="P183" t="s">
        <v>21</v>
      </c>
    </row>
    <row r="184" spans="1:18" ht="25.5" x14ac:dyDescent="0.2">
      <c r="A184" s="26" t="s">
        <v>48</v>
      </c>
      <c r="E184" s="27" t="s">
        <v>948</v>
      </c>
    </row>
    <row r="185" spans="1:18" x14ac:dyDescent="0.2">
      <c r="A185" s="28" t="s">
        <v>50</v>
      </c>
      <c r="E185" s="29" t="s">
        <v>949</v>
      </c>
    </row>
    <row r="186" spans="1:18" x14ac:dyDescent="0.2">
      <c r="A186" t="s">
        <v>52</v>
      </c>
      <c r="E186" s="27" t="s">
        <v>45</v>
      </c>
    </row>
    <row r="187" spans="1:18" ht="25.5" x14ac:dyDescent="0.2">
      <c r="A187" s="17" t="s">
        <v>43</v>
      </c>
      <c r="B187" s="21" t="s">
        <v>187</v>
      </c>
      <c r="C187" s="21" t="s">
        <v>950</v>
      </c>
      <c r="D187" s="17" t="s">
        <v>45</v>
      </c>
      <c r="E187" s="22" t="s">
        <v>951</v>
      </c>
      <c r="F187" s="23" t="s">
        <v>84</v>
      </c>
      <c r="G187" s="24">
        <v>6</v>
      </c>
      <c r="H187" s="25"/>
      <c r="I187" s="25">
        <f>ROUND(ROUND(H187,2)*ROUND(G187,3),2)</f>
        <v>0</v>
      </c>
      <c r="O187">
        <f>(I187*21)/100</f>
        <v>0</v>
      </c>
      <c r="P187" t="s">
        <v>21</v>
      </c>
    </row>
    <row r="188" spans="1:18" ht="25.5" x14ac:dyDescent="0.2">
      <c r="A188" s="26" t="s">
        <v>48</v>
      </c>
      <c r="E188" s="27" t="s">
        <v>952</v>
      </c>
    </row>
    <row r="189" spans="1:18" x14ac:dyDescent="0.2">
      <c r="A189" s="28" t="s">
        <v>50</v>
      </c>
      <c r="E189" s="29" t="s">
        <v>953</v>
      </c>
    </row>
    <row r="190" spans="1:18" x14ac:dyDescent="0.2">
      <c r="A190" t="s">
        <v>52</v>
      </c>
      <c r="E190" s="27" t="s">
        <v>45</v>
      </c>
    </row>
    <row r="191" spans="1:18" x14ac:dyDescent="0.2">
      <c r="A191" s="17" t="s">
        <v>43</v>
      </c>
      <c r="B191" s="21" t="s">
        <v>190</v>
      </c>
      <c r="C191" s="21" t="s">
        <v>954</v>
      </c>
      <c r="D191" s="17" t="s">
        <v>45</v>
      </c>
      <c r="E191" s="22" t="s">
        <v>955</v>
      </c>
      <c r="F191" s="23" t="s">
        <v>355</v>
      </c>
      <c r="G191" s="24">
        <v>9.7000000000000003E-2</v>
      </c>
      <c r="H191" s="25"/>
      <c r="I191" s="25">
        <f>ROUND(ROUND(H191,2)*ROUND(G191,3),2)</f>
        <v>0</v>
      </c>
      <c r="O191">
        <f>(I191*21)/100</f>
        <v>0</v>
      </c>
      <c r="P191" t="s">
        <v>21</v>
      </c>
    </row>
    <row r="192" spans="1:18" ht="25.5" x14ac:dyDescent="0.2">
      <c r="A192" s="26" t="s">
        <v>48</v>
      </c>
      <c r="E192" s="27" t="s">
        <v>956</v>
      </c>
    </row>
    <row r="193" spans="1:18" x14ac:dyDescent="0.2">
      <c r="A193" s="28" t="s">
        <v>50</v>
      </c>
      <c r="E193" s="29" t="s">
        <v>45</v>
      </c>
    </row>
    <row r="194" spans="1:18" x14ac:dyDescent="0.2">
      <c r="A194" t="s">
        <v>52</v>
      </c>
      <c r="E194" s="27" t="s">
        <v>45</v>
      </c>
    </row>
    <row r="195" spans="1:18" ht="12.75" customHeight="1" x14ac:dyDescent="0.2">
      <c r="A195" s="5" t="s">
        <v>41</v>
      </c>
      <c r="B195" s="5"/>
      <c r="C195" s="31" t="s">
        <v>957</v>
      </c>
      <c r="D195" s="5"/>
      <c r="E195" s="19" t="s">
        <v>958</v>
      </c>
      <c r="F195" s="5"/>
      <c r="G195" s="5"/>
      <c r="H195" s="5"/>
      <c r="I195" s="32">
        <f>0+Q195</f>
        <v>0</v>
      </c>
      <c r="O195">
        <f>0+R195</f>
        <v>0</v>
      </c>
      <c r="Q195">
        <f>0+I196+I200+I204</f>
        <v>0</v>
      </c>
      <c r="R195">
        <f>0+O196+O200+O204</f>
        <v>0</v>
      </c>
    </row>
    <row r="196" spans="1:18" ht="25.5" x14ac:dyDescent="0.2">
      <c r="A196" s="17" t="s">
        <v>43</v>
      </c>
      <c r="B196" s="21" t="s">
        <v>193</v>
      </c>
      <c r="C196" s="21" t="s">
        <v>959</v>
      </c>
      <c r="D196" s="17" t="s">
        <v>45</v>
      </c>
      <c r="E196" s="22" t="s">
        <v>960</v>
      </c>
      <c r="F196" s="23" t="s">
        <v>961</v>
      </c>
      <c r="G196" s="24">
        <v>2</v>
      </c>
      <c r="H196" s="25"/>
      <c r="I196" s="25">
        <f>ROUND(ROUND(H196,2)*ROUND(G196,3),2)</f>
        <v>0</v>
      </c>
      <c r="O196">
        <f>(I196*21)/100</f>
        <v>0</v>
      </c>
      <c r="P196" t="s">
        <v>21</v>
      </c>
    </row>
    <row r="197" spans="1:18" ht="38.25" x14ac:dyDescent="0.2">
      <c r="A197" s="26" t="s">
        <v>48</v>
      </c>
      <c r="E197" s="27" t="s">
        <v>962</v>
      </c>
    </row>
    <row r="198" spans="1:18" x14ac:dyDescent="0.2">
      <c r="A198" s="28" t="s">
        <v>50</v>
      </c>
      <c r="E198" s="29" t="s">
        <v>963</v>
      </c>
    </row>
    <row r="199" spans="1:18" x14ac:dyDescent="0.2">
      <c r="A199" t="s">
        <v>52</v>
      </c>
      <c r="E199" s="27" t="s">
        <v>45</v>
      </c>
    </row>
    <row r="200" spans="1:18" ht="25.5" x14ac:dyDescent="0.2">
      <c r="A200" s="17" t="s">
        <v>43</v>
      </c>
      <c r="B200" s="21" t="s">
        <v>196</v>
      </c>
      <c r="C200" s="21" t="s">
        <v>964</v>
      </c>
      <c r="D200" s="17" t="s">
        <v>45</v>
      </c>
      <c r="E200" s="22" t="s">
        <v>965</v>
      </c>
      <c r="F200" s="23" t="s">
        <v>961</v>
      </c>
      <c r="G200" s="24">
        <v>2</v>
      </c>
      <c r="H200" s="25"/>
      <c r="I200" s="25">
        <f>ROUND(ROUND(H200,2)*ROUND(G200,3),2)</f>
        <v>0</v>
      </c>
      <c r="O200">
        <f>(I200*21)/100</f>
        <v>0</v>
      </c>
      <c r="P200" t="s">
        <v>21</v>
      </c>
    </row>
    <row r="201" spans="1:18" ht="38.25" x14ac:dyDescent="0.2">
      <c r="A201" s="26" t="s">
        <v>48</v>
      </c>
      <c r="E201" s="27" t="s">
        <v>966</v>
      </c>
    </row>
    <row r="202" spans="1:18" x14ac:dyDescent="0.2">
      <c r="A202" s="28" t="s">
        <v>50</v>
      </c>
      <c r="E202" s="29" t="s">
        <v>963</v>
      </c>
    </row>
    <row r="203" spans="1:18" x14ac:dyDescent="0.2">
      <c r="A203" t="s">
        <v>52</v>
      </c>
      <c r="E203" s="27" t="s">
        <v>45</v>
      </c>
    </row>
    <row r="204" spans="1:18" x14ac:dyDescent="0.2">
      <c r="A204" s="17" t="s">
        <v>43</v>
      </c>
      <c r="B204" s="21" t="s">
        <v>199</v>
      </c>
      <c r="C204" s="21" t="s">
        <v>967</v>
      </c>
      <c r="D204" s="17" t="s">
        <v>45</v>
      </c>
      <c r="E204" s="22" t="s">
        <v>968</v>
      </c>
      <c r="F204" s="23" t="s">
        <v>355</v>
      </c>
      <c r="G204" s="24">
        <v>0.09</v>
      </c>
      <c r="H204" s="25"/>
      <c r="I204" s="25">
        <f>ROUND(ROUND(H204,2)*ROUND(G204,3),2)</f>
        <v>0</v>
      </c>
      <c r="O204">
        <f>(I204*21)/100</f>
        <v>0</v>
      </c>
      <c r="P204" t="s">
        <v>21</v>
      </c>
    </row>
    <row r="205" spans="1:18" ht="25.5" x14ac:dyDescent="0.2">
      <c r="A205" s="26" t="s">
        <v>48</v>
      </c>
      <c r="E205" s="27" t="s">
        <v>969</v>
      </c>
    </row>
    <row r="206" spans="1:18" x14ac:dyDescent="0.2">
      <c r="A206" s="28" t="s">
        <v>50</v>
      </c>
      <c r="E206" s="29" t="s">
        <v>45</v>
      </c>
    </row>
    <row r="207" spans="1:18" x14ac:dyDescent="0.2">
      <c r="A207" t="s">
        <v>52</v>
      </c>
      <c r="E207" s="27" t="s">
        <v>45</v>
      </c>
    </row>
    <row r="208" spans="1:18" ht="12.75" customHeight="1" x14ac:dyDescent="0.2">
      <c r="A208" s="5" t="s">
        <v>41</v>
      </c>
      <c r="B208" s="5"/>
      <c r="C208" s="31" t="s">
        <v>970</v>
      </c>
      <c r="D208" s="5"/>
      <c r="E208" s="19" t="s">
        <v>971</v>
      </c>
      <c r="F208" s="5"/>
      <c r="G208" s="5"/>
      <c r="H208" s="5"/>
      <c r="I208" s="32">
        <f>0+Q208</f>
        <v>0</v>
      </c>
      <c r="O208">
        <f>0+R208</f>
        <v>0</v>
      </c>
      <c r="Q208">
        <f>0+I209+I213</f>
        <v>0</v>
      </c>
      <c r="R208">
        <f>0+O209+O213</f>
        <v>0</v>
      </c>
    </row>
    <row r="209" spans="1:18" ht="25.5" x14ac:dyDescent="0.2">
      <c r="A209" s="17" t="s">
        <v>43</v>
      </c>
      <c r="B209" s="21" t="s">
        <v>202</v>
      </c>
      <c r="C209" s="21" t="s">
        <v>972</v>
      </c>
      <c r="D209" s="17" t="s">
        <v>45</v>
      </c>
      <c r="E209" s="22" t="s">
        <v>973</v>
      </c>
      <c r="F209" s="23" t="s">
        <v>519</v>
      </c>
      <c r="G209" s="24">
        <v>13.32</v>
      </c>
      <c r="H209" s="25"/>
      <c r="I209" s="25">
        <f>ROUND(ROUND(H209,2)*ROUND(G209,3),2)</f>
        <v>0</v>
      </c>
      <c r="O209">
        <f>(I209*21)/100</f>
        <v>0</v>
      </c>
      <c r="P209" t="s">
        <v>21</v>
      </c>
    </row>
    <row r="210" spans="1:18" ht="25.5" x14ac:dyDescent="0.2">
      <c r="A210" s="26" t="s">
        <v>48</v>
      </c>
      <c r="E210" s="27" t="s">
        <v>973</v>
      </c>
    </row>
    <row r="211" spans="1:18" x14ac:dyDescent="0.2">
      <c r="A211" s="28" t="s">
        <v>50</v>
      </c>
      <c r="E211" s="29" t="s">
        <v>974</v>
      </c>
    </row>
    <row r="212" spans="1:18" x14ac:dyDescent="0.2">
      <c r="A212" t="s">
        <v>52</v>
      </c>
      <c r="E212" s="27" t="s">
        <v>45</v>
      </c>
    </row>
    <row r="213" spans="1:18" x14ac:dyDescent="0.2">
      <c r="A213" s="17" t="s">
        <v>43</v>
      </c>
      <c r="B213" s="21" t="s">
        <v>205</v>
      </c>
      <c r="C213" s="21" t="s">
        <v>975</v>
      </c>
      <c r="D213" s="17" t="s">
        <v>45</v>
      </c>
      <c r="E213" s="22" t="s">
        <v>976</v>
      </c>
      <c r="F213" s="23" t="s">
        <v>355</v>
      </c>
      <c r="G213" s="24">
        <v>0.48</v>
      </c>
      <c r="H213" s="25"/>
      <c r="I213" s="25">
        <f>ROUND(ROUND(H213,2)*ROUND(G213,3),2)</f>
        <v>0</v>
      </c>
      <c r="O213">
        <f>(I213*21)/100</f>
        <v>0</v>
      </c>
      <c r="P213" t="s">
        <v>21</v>
      </c>
    </row>
    <row r="214" spans="1:18" ht="25.5" x14ac:dyDescent="0.2">
      <c r="A214" s="26" t="s">
        <v>48</v>
      </c>
      <c r="E214" s="27" t="s">
        <v>977</v>
      </c>
    </row>
    <row r="215" spans="1:18" x14ac:dyDescent="0.2">
      <c r="A215" s="28" t="s">
        <v>50</v>
      </c>
      <c r="E215" s="29" t="s">
        <v>45</v>
      </c>
    </row>
    <row r="216" spans="1:18" x14ac:dyDescent="0.2">
      <c r="A216" t="s">
        <v>52</v>
      </c>
      <c r="E216" s="27" t="s">
        <v>45</v>
      </c>
    </row>
    <row r="217" spans="1:18" ht="12.75" customHeight="1" x14ac:dyDescent="0.2">
      <c r="A217" s="5" t="s">
        <v>41</v>
      </c>
      <c r="B217" s="5"/>
      <c r="C217" s="31" t="s">
        <v>978</v>
      </c>
      <c r="D217" s="5"/>
      <c r="E217" s="19" t="s">
        <v>979</v>
      </c>
      <c r="F217" s="5"/>
      <c r="G217" s="5"/>
      <c r="H217" s="5"/>
      <c r="I217" s="32">
        <f>0+Q217</f>
        <v>0</v>
      </c>
      <c r="O217">
        <f>0+R217</f>
        <v>0</v>
      </c>
      <c r="Q217">
        <f>0+I218</f>
        <v>0</v>
      </c>
      <c r="R217">
        <f>0+O218</f>
        <v>0</v>
      </c>
    </row>
    <row r="218" spans="1:18" x14ac:dyDescent="0.2">
      <c r="A218" s="17" t="s">
        <v>43</v>
      </c>
      <c r="B218" s="21" t="s">
        <v>208</v>
      </c>
      <c r="C218" s="21" t="s">
        <v>980</v>
      </c>
      <c r="D218" s="17" t="s">
        <v>45</v>
      </c>
      <c r="E218" s="22" t="s">
        <v>981</v>
      </c>
      <c r="F218" s="23" t="s">
        <v>355</v>
      </c>
      <c r="G218" s="24">
        <v>29.265000000000001</v>
      </c>
      <c r="H218" s="25"/>
      <c r="I218" s="25">
        <f>ROUND(ROUND(H218,2)*ROUND(G218,3),2)</f>
        <v>0</v>
      </c>
      <c r="O218">
        <f>(I218*21)/100</f>
        <v>0</v>
      </c>
      <c r="P218" t="s">
        <v>21</v>
      </c>
    </row>
    <row r="219" spans="1:18" ht="38.25" x14ac:dyDescent="0.2">
      <c r="A219" s="26" t="s">
        <v>48</v>
      </c>
      <c r="E219" s="27" t="s">
        <v>982</v>
      </c>
    </row>
    <row r="220" spans="1:18" x14ac:dyDescent="0.2">
      <c r="A220" s="28" t="s">
        <v>50</v>
      </c>
      <c r="E220" s="29" t="s">
        <v>45</v>
      </c>
    </row>
    <row r="221" spans="1:18" x14ac:dyDescent="0.2">
      <c r="A221" t="s">
        <v>52</v>
      </c>
      <c r="E221" s="27" t="s">
        <v>45</v>
      </c>
    </row>
    <row r="222" spans="1:18" ht="12.75" customHeight="1" x14ac:dyDescent="0.2">
      <c r="A222" s="5" t="s">
        <v>41</v>
      </c>
      <c r="B222" s="5"/>
      <c r="C222" s="31" t="s">
        <v>983</v>
      </c>
      <c r="D222" s="5"/>
      <c r="E222" s="19" t="s">
        <v>984</v>
      </c>
      <c r="F222" s="5"/>
      <c r="G222" s="5"/>
      <c r="H222" s="5"/>
      <c r="I222" s="32">
        <f>0+Q222</f>
        <v>0</v>
      </c>
      <c r="O222">
        <f>0+R222</f>
        <v>0</v>
      </c>
      <c r="Q222">
        <f>0+I223</f>
        <v>0</v>
      </c>
      <c r="R222">
        <f>0+O223</f>
        <v>0</v>
      </c>
    </row>
    <row r="223" spans="1:18" ht="38.25" x14ac:dyDescent="0.2">
      <c r="A223" s="17" t="s">
        <v>43</v>
      </c>
      <c r="B223" s="21" t="s">
        <v>212</v>
      </c>
      <c r="C223" s="21" t="s">
        <v>554</v>
      </c>
      <c r="D223" s="17" t="s">
        <v>45</v>
      </c>
      <c r="E223" s="22" t="s">
        <v>555</v>
      </c>
      <c r="F223" s="23" t="s">
        <v>355</v>
      </c>
      <c r="G223" s="24">
        <v>16.963000000000001</v>
      </c>
      <c r="H223" s="25">
        <v>0</v>
      </c>
      <c r="I223" s="25">
        <f>ROUND(ROUND(H223,2)*ROUND(G223,3),2)</f>
        <v>0</v>
      </c>
      <c r="O223">
        <f>(I223*21)/100</f>
        <v>0</v>
      </c>
      <c r="P223" t="s">
        <v>21</v>
      </c>
    </row>
    <row r="224" spans="1:18" ht="25.5" x14ac:dyDescent="0.2">
      <c r="A224" s="26" t="s">
        <v>48</v>
      </c>
      <c r="E224" s="27" t="s">
        <v>356</v>
      </c>
    </row>
    <row r="225" spans="1:18" ht="25.5" x14ac:dyDescent="0.2">
      <c r="A225" s="28" t="s">
        <v>50</v>
      </c>
      <c r="E225" s="29" t="s">
        <v>985</v>
      </c>
    </row>
    <row r="226" spans="1:18" ht="153" x14ac:dyDescent="0.2">
      <c r="A226" t="s">
        <v>52</v>
      </c>
      <c r="E226" s="27" t="s">
        <v>357</v>
      </c>
    </row>
    <row r="227" spans="1:18" ht="12.75" customHeight="1" x14ac:dyDescent="0.2">
      <c r="A227" s="5" t="s">
        <v>41</v>
      </c>
      <c r="B227" s="5"/>
      <c r="C227" s="31" t="s">
        <v>986</v>
      </c>
      <c r="D227" s="5"/>
      <c r="E227" s="19" t="s">
        <v>987</v>
      </c>
      <c r="F227" s="5"/>
      <c r="G227" s="5"/>
      <c r="H227" s="5"/>
      <c r="I227" s="32">
        <f>0+Q227</f>
        <v>0</v>
      </c>
      <c r="O227">
        <f>0+R227</f>
        <v>0</v>
      </c>
      <c r="Q227">
        <f>0+I228+I232+I236</f>
        <v>0</v>
      </c>
      <c r="R227">
        <f>0+O228+O232+O236</f>
        <v>0</v>
      </c>
    </row>
    <row r="228" spans="1:18" x14ac:dyDescent="0.2">
      <c r="A228" s="17" t="s">
        <v>43</v>
      </c>
      <c r="B228" s="21" t="s">
        <v>215</v>
      </c>
      <c r="C228" s="21" t="s">
        <v>988</v>
      </c>
      <c r="D228" s="17" t="s">
        <v>45</v>
      </c>
      <c r="E228" s="22" t="s">
        <v>989</v>
      </c>
      <c r="F228" s="23" t="s">
        <v>924</v>
      </c>
      <c r="G228" s="24">
        <v>1</v>
      </c>
      <c r="H228" s="25"/>
      <c r="I228" s="25">
        <f>ROUND(ROUND(H228,2)*ROUND(G228,3),2)</f>
        <v>0</v>
      </c>
      <c r="O228">
        <f>(I228*21)/100</f>
        <v>0</v>
      </c>
      <c r="P228" t="s">
        <v>21</v>
      </c>
    </row>
    <row r="229" spans="1:18" x14ac:dyDescent="0.2">
      <c r="A229" s="26" t="s">
        <v>48</v>
      </c>
      <c r="E229" s="27" t="s">
        <v>989</v>
      </c>
    </row>
    <row r="230" spans="1:18" x14ac:dyDescent="0.2">
      <c r="A230" s="28" t="s">
        <v>50</v>
      </c>
      <c r="E230" s="29" t="s">
        <v>45</v>
      </c>
    </row>
    <row r="231" spans="1:18" x14ac:dyDescent="0.2">
      <c r="A231" t="s">
        <v>52</v>
      </c>
      <c r="E231" s="27" t="s">
        <v>45</v>
      </c>
    </row>
    <row r="232" spans="1:18" x14ac:dyDescent="0.2">
      <c r="A232" s="17" t="s">
        <v>43</v>
      </c>
      <c r="B232" s="21" t="s">
        <v>218</v>
      </c>
      <c r="C232" s="21" t="s">
        <v>990</v>
      </c>
      <c r="D232" s="17" t="s">
        <v>45</v>
      </c>
      <c r="E232" s="22" t="s">
        <v>991</v>
      </c>
      <c r="F232" s="23" t="s">
        <v>924</v>
      </c>
      <c r="G232" s="24">
        <v>1</v>
      </c>
      <c r="H232" s="25"/>
      <c r="I232" s="25">
        <f>ROUND(ROUND(H232,2)*ROUND(G232,3),2)</f>
        <v>0</v>
      </c>
      <c r="O232">
        <f>(I232*21)/100</f>
        <v>0</v>
      </c>
      <c r="P232" t="s">
        <v>21</v>
      </c>
    </row>
    <row r="233" spans="1:18" x14ac:dyDescent="0.2">
      <c r="A233" s="26" t="s">
        <v>48</v>
      </c>
      <c r="E233" s="27" t="s">
        <v>991</v>
      </c>
    </row>
    <row r="234" spans="1:18" ht="38.25" x14ac:dyDescent="0.2">
      <c r="A234" s="28" t="s">
        <v>50</v>
      </c>
      <c r="E234" s="33" t="s">
        <v>992</v>
      </c>
    </row>
    <row r="235" spans="1:18" x14ac:dyDescent="0.2">
      <c r="A235" t="s">
        <v>52</v>
      </c>
      <c r="E235" s="27" t="s">
        <v>45</v>
      </c>
    </row>
    <row r="236" spans="1:18" x14ac:dyDescent="0.2">
      <c r="A236" s="17" t="s">
        <v>43</v>
      </c>
      <c r="B236" s="21" t="s">
        <v>221</v>
      </c>
      <c r="C236" s="21" t="s">
        <v>993</v>
      </c>
      <c r="D236" s="17" t="s">
        <v>45</v>
      </c>
      <c r="E236" s="22" t="s">
        <v>994</v>
      </c>
      <c r="F236" s="23" t="s">
        <v>924</v>
      </c>
      <c r="G236" s="24">
        <v>1</v>
      </c>
      <c r="H236" s="25"/>
      <c r="I236" s="25">
        <f>ROUND(ROUND(H236,2)*ROUND(G236,3),2)</f>
        <v>0</v>
      </c>
      <c r="O236">
        <f>(I236*21)/100</f>
        <v>0</v>
      </c>
      <c r="P236" t="s">
        <v>21</v>
      </c>
    </row>
    <row r="237" spans="1:18" x14ac:dyDescent="0.2">
      <c r="A237" s="26" t="s">
        <v>48</v>
      </c>
      <c r="E237" s="27" t="s">
        <v>994</v>
      </c>
    </row>
    <row r="238" spans="1:18" ht="38.25" x14ac:dyDescent="0.2">
      <c r="A238" s="28" t="s">
        <v>50</v>
      </c>
      <c r="E238" s="33" t="s">
        <v>995</v>
      </c>
    </row>
    <row r="239" spans="1:18" x14ac:dyDescent="0.2">
      <c r="A239" t="s">
        <v>52</v>
      </c>
      <c r="E239" s="27" t="s">
        <v>45</v>
      </c>
    </row>
    <row r="240" spans="1:18" ht="12.75" customHeight="1" x14ac:dyDescent="0.2">
      <c r="A240" s="5" t="s">
        <v>41</v>
      </c>
      <c r="B240" s="5"/>
      <c r="C240" s="31" t="s">
        <v>996</v>
      </c>
      <c r="D240" s="5"/>
      <c r="E240" s="19" t="s">
        <v>997</v>
      </c>
      <c r="F240" s="5"/>
      <c r="G240" s="5"/>
      <c r="H240" s="5"/>
      <c r="I240" s="32">
        <f>0+Q240</f>
        <v>0</v>
      </c>
      <c r="O240">
        <f>0+R240</f>
        <v>0</v>
      </c>
      <c r="Q240">
        <f>0+I241+I245</f>
        <v>0</v>
      </c>
      <c r="R240">
        <f>0+O241+O245</f>
        <v>0</v>
      </c>
    </row>
    <row r="241" spans="1:18" x14ac:dyDescent="0.2">
      <c r="A241" s="17" t="s">
        <v>43</v>
      </c>
      <c r="B241" s="21" t="s">
        <v>224</v>
      </c>
      <c r="C241" s="21" t="s">
        <v>998</v>
      </c>
      <c r="D241" s="17" t="s">
        <v>45</v>
      </c>
      <c r="E241" s="22" t="s">
        <v>999</v>
      </c>
      <c r="F241" s="23" t="s">
        <v>924</v>
      </c>
      <c r="G241" s="24">
        <v>1</v>
      </c>
      <c r="H241" s="25"/>
      <c r="I241" s="25">
        <f>ROUND(ROUND(H241,2)*ROUND(G241,3),2)</f>
        <v>0</v>
      </c>
      <c r="O241">
        <f>(I241*21)/100</f>
        <v>0</v>
      </c>
      <c r="P241" t="s">
        <v>21</v>
      </c>
    </row>
    <row r="242" spans="1:18" x14ac:dyDescent="0.2">
      <c r="A242" s="26" t="s">
        <v>48</v>
      </c>
      <c r="E242" s="27" t="s">
        <v>999</v>
      </c>
    </row>
    <row r="243" spans="1:18" x14ac:dyDescent="0.2">
      <c r="A243" s="28" t="s">
        <v>50</v>
      </c>
      <c r="E243" s="29" t="s">
        <v>45</v>
      </c>
    </row>
    <row r="244" spans="1:18" x14ac:dyDescent="0.2">
      <c r="A244" t="s">
        <v>52</v>
      </c>
      <c r="E244" s="27" t="s">
        <v>45</v>
      </c>
    </row>
    <row r="245" spans="1:18" x14ac:dyDescent="0.2">
      <c r="A245" s="17" t="s">
        <v>43</v>
      </c>
      <c r="B245" s="21" t="s">
        <v>227</v>
      </c>
      <c r="C245" s="21" t="s">
        <v>1000</v>
      </c>
      <c r="D245" s="17" t="s">
        <v>45</v>
      </c>
      <c r="E245" s="22" t="s">
        <v>1001</v>
      </c>
      <c r="F245" s="23" t="s">
        <v>924</v>
      </c>
      <c r="G245" s="24">
        <v>1</v>
      </c>
      <c r="H245" s="25"/>
      <c r="I245" s="25">
        <f>ROUND(ROUND(H245,2)*ROUND(G245,3),2)</f>
        <v>0</v>
      </c>
      <c r="O245">
        <f>(I245*21)/100</f>
        <v>0</v>
      </c>
      <c r="P245" t="s">
        <v>21</v>
      </c>
    </row>
    <row r="246" spans="1:18" x14ac:dyDescent="0.2">
      <c r="A246" s="26" t="s">
        <v>48</v>
      </c>
      <c r="E246" s="27" t="s">
        <v>1001</v>
      </c>
    </row>
    <row r="247" spans="1:18" x14ac:dyDescent="0.2">
      <c r="A247" s="28" t="s">
        <v>50</v>
      </c>
      <c r="E247" s="29" t="s">
        <v>45</v>
      </c>
    </row>
    <row r="248" spans="1:18" x14ac:dyDescent="0.2">
      <c r="A248" t="s">
        <v>52</v>
      </c>
      <c r="E248" s="27" t="s">
        <v>45</v>
      </c>
    </row>
    <row r="249" spans="1:18" ht="12.75" customHeight="1" x14ac:dyDescent="0.2">
      <c r="A249" s="5" t="s">
        <v>41</v>
      </c>
      <c r="B249" s="5"/>
      <c r="C249" s="31" t="s">
        <v>1002</v>
      </c>
      <c r="D249" s="5"/>
      <c r="E249" s="19" t="s">
        <v>1003</v>
      </c>
      <c r="F249" s="5"/>
      <c r="G249" s="5"/>
      <c r="H249" s="5"/>
      <c r="I249" s="32">
        <f>0+Q249</f>
        <v>0</v>
      </c>
      <c r="O249">
        <f>0+R249</f>
        <v>0</v>
      </c>
      <c r="Q249">
        <f>0+I250+I254</f>
        <v>0</v>
      </c>
      <c r="R249">
        <f>0+O250+O254</f>
        <v>0</v>
      </c>
    </row>
    <row r="250" spans="1:18" x14ac:dyDescent="0.2">
      <c r="A250" s="17" t="s">
        <v>43</v>
      </c>
      <c r="B250" s="21" t="s">
        <v>230</v>
      </c>
      <c r="C250" s="21" t="s">
        <v>1004</v>
      </c>
      <c r="D250" s="17" t="s">
        <v>45</v>
      </c>
      <c r="E250" s="22" t="s">
        <v>1005</v>
      </c>
      <c r="F250" s="23" t="s">
        <v>924</v>
      </c>
      <c r="G250" s="24">
        <v>1</v>
      </c>
      <c r="H250" s="25"/>
      <c r="I250" s="25">
        <f>ROUND(ROUND(H250,2)*ROUND(G250,3),2)</f>
        <v>0</v>
      </c>
      <c r="O250">
        <f>(I250*21)/100</f>
        <v>0</v>
      </c>
      <c r="P250" t="s">
        <v>21</v>
      </c>
    </row>
    <row r="251" spans="1:18" x14ac:dyDescent="0.2">
      <c r="A251" s="26" t="s">
        <v>48</v>
      </c>
      <c r="E251" s="27" t="s">
        <v>1005</v>
      </c>
    </row>
    <row r="252" spans="1:18" x14ac:dyDescent="0.2">
      <c r="A252" s="28" t="s">
        <v>50</v>
      </c>
      <c r="E252" s="29" t="s">
        <v>45</v>
      </c>
    </row>
    <row r="253" spans="1:18" x14ac:dyDescent="0.2">
      <c r="A253" t="s">
        <v>52</v>
      </c>
      <c r="E253" s="27" t="s">
        <v>45</v>
      </c>
    </row>
    <row r="254" spans="1:18" x14ac:dyDescent="0.2">
      <c r="A254" s="17" t="s">
        <v>43</v>
      </c>
      <c r="B254" s="21" t="s">
        <v>233</v>
      </c>
      <c r="C254" s="21" t="s">
        <v>1006</v>
      </c>
      <c r="D254" s="17" t="s">
        <v>45</v>
      </c>
      <c r="E254" s="22" t="s">
        <v>1007</v>
      </c>
      <c r="F254" s="23" t="s">
        <v>924</v>
      </c>
      <c r="G254" s="24">
        <v>1</v>
      </c>
      <c r="H254" s="25"/>
      <c r="I254" s="25">
        <f>ROUND(ROUND(H254,2)*ROUND(G254,3),2)</f>
        <v>0</v>
      </c>
      <c r="O254">
        <f>(I254*21)/100</f>
        <v>0</v>
      </c>
      <c r="P254" t="s">
        <v>21</v>
      </c>
    </row>
    <row r="255" spans="1:18" x14ac:dyDescent="0.2">
      <c r="A255" s="26" t="s">
        <v>48</v>
      </c>
      <c r="E255" s="27" t="s">
        <v>1007</v>
      </c>
    </row>
    <row r="256" spans="1:18" x14ac:dyDescent="0.2">
      <c r="A256" s="28" t="s">
        <v>50</v>
      </c>
      <c r="E256" s="29" t="s">
        <v>45</v>
      </c>
    </row>
    <row r="257" spans="1:5" x14ac:dyDescent="0.2">
      <c r="A257" t="s">
        <v>52</v>
      </c>
      <c r="E257" s="27" t="s">
        <v>45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1008</v>
      </c>
      <c r="I3" s="30">
        <f>0+I8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1008</v>
      </c>
      <c r="D4" s="41"/>
      <c r="E4" s="13" t="s">
        <v>1009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38</v>
      </c>
      <c r="D8" s="14"/>
      <c r="E8" s="19" t="s">
        <v>720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17" t="s">
        <v>43</v>
      </c>
      <c r="B9" s="21" t="s">
        <v>27</v>
      </c>
      <c r="C9" s="21" t="s">
        <v>725</v>
      </c>
      <c r="D9" s="17" t="s">
        <v>45</v>
      </c>
      <c r="E9" s="22" t="s">
        <v>726</v>
      </c>
      <c r="F9" s="23" t="s">
        <v>91</v>
      </c>
      <c r="G9" s="24">
        <v>24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x14ac:dyDescent="0.2">
      <c r="A10" s="26" t="s">
        <v>48</v>
      </c>
      <c r="E10" s="27" t="s">
        <v>726</v>
      </c>
    </row>
    <row r="11" spans="1:18" ht="63.75" x14ac:dyDescent="0.2">
      <c r="A11" s="28" t="s">
        <v>50</v>
      </c>
      <c r="E11" s="29" t="s">
        <v>1010</v>
      </c>
    </row>
    <row r="12" spans="1:18" ht="114.75" x14ac:dyDescent="0.2">
      <c r="A12" t="s">
        <v>52</v>
      </c>
      <c r="E12" s="27" t="s">
        <v>727</v>
      </c>
    </row>
    <row r="13" spans="1:18" ht="25.5" x14ac:dyDescent="0.2">
      <c r="A13" s="17" t="s">
        <v>43</v>
      </c>
      <c r="B13" s="21" t="s">
        <v>21</v>
      </c>
      <c r="C13" s="21" t="s">
        <v>1011</v>
      </c>
      <c r="D13" s="17" t="s">
        <v>45</v>
      </c>
      <c r="E13" s="22" t="s">
        <v>1012</v>
      </c>
      <c r="F13" s="23" t="s">
        <v>91</v>
      </c>
      <c r="G13" s="24">
        <v>6</v>
      </c>
      <c r="H13" s="25"/>
      <c r="I13" s="25">
        <f>ROUND(ROUND(H13,2)*ROUND(G13,3),2)</f>
        <v>0</v>
      </c>
      <c r="O13">
        <f>(I13*21)/100</f>
        <v>0</v>
      </c>
      <c r="P13" t="s">
        <v>21</v>
      </c>
    </row>
    <row r="14" spans="1:18" ht="25.5" x14ac:dyDescent="0.2">
      <c r="A14" s="26" t="s">
        <v>48</v>
      </c>
      <c r="E14" s="27" t="s">
        <v>1013</v>
      </c>
    </row>
    <row r="15" spans="1:18" ht="51" x14ac:dyDescent="0.2">
      <c r="A15" s="28" t="s">
        <v>50</v>
      </c>
      <c r="E15" s="29" t="s">
        <v>1014</v>
      </c>
    </row>
    <row r="16" spans="1:18" ht="140.25" x14ac:dyDescent="0.2">
      <c r="A16" t="s">
        <v>52</v>
      </c>
      <c r="E16" s="27" t="s">
        <v>763</v>
      </c>
    </row>
    <row r="17" spans="1:16" ht="25.5" x14ac:dyDescent="0.2">
      <c r="A17" s="17" t="s">
        <v>43</v>
      </c>
      <c r="B17" s="21" t="s">
        <v>20</v>
      </c>
      <c r="C17" s="21" t="s">
        <v>1015</v>
      </c>
      <c r="D17" s="17" t="s">
        <v>45</v>
      </c>
      <c r="E17" s="22" t="s">
        <v>1016</v>
      </c>
      <c r="F17" s="23" t="s">
        <v>91</v>
      </c>
      <c r="G17" s="24">
        <v>2</v>
      </c>
      <c r="H17" s="25"/>
      <c r="I17" s="25">
        <f>ROUND(ROUND(H17,2)*ROUND(G17,3),2)</f>
        <v>0</v>
      </c>
      <c r="O17">
        <f>(I17*21)/100</f>
        <v>0</v>
      </c>
      <c r="P17" t="s">
        <v>21</v>
      </c>
    </row>
    <row r="18" spans="1:16" ht="25.5" x14ac:dyDescent="0.2">
      <c r="A18" s="26" t="s">
        <v>48</v>
      </c>
      <c r="E18" s="27" t="s">
        <v>1017</v>
      </c>
    </row>
    <row r="19" spans="1:16" x14ac:dyDescent="0.2">
      <c r="A19" s="28" t="s">
        <v>50</v>
      </c>
      <c r="E19" s="29" t="s">
        <v>963</v>
      </c>
    </row>
    <row r="20" spans="1:16" ht="140.25" x14ac:dyDescent="0.2">
      <c r="A20" t="s">
        <v>52</v>
      </c>
      <c r="E20" s="27" t="s">
        <v>763</v>
      </c>
    </row>
    <row r="21" spans="1:16" ht="25.5" x14ac:dyDescent="0.2">
      <c r="A21" s="17" t="s">
        <v>43</v>
      </c>
      <c r="B21" s="21" t="s">
        <v>31</v>
      </c>
      <c r="C21" s="21" t="s">
        <v>760</v>
      </c>
      <c r="D21" s="17" t="s">
        <v>45</v>
      </c>
      <c r="E21" s="22" t="s">
        <v>1018</v>
      </c>
      <c r="F21" s="23" t="s">
        <v>91</v>
      </c>
      <c r="G21" s="24">
        <v>2</v>
      </c>
      <c r="H21" s="25"/>
      <c r="I21" s="25">
        <f>ROUND(ROUND(H21,2)*ROUND(G21,3),2)</f>
        <v>0</v>
      </c>
      <c r="O21">
        <f>(I21*21)/100</f>
        <v>0</v>
      </c>
      <c r="P21" t="s">
        <v>21</v>
      </c>
    </row>
    <row r="22" spans="1:16" x14ac:dyDescent="0.2">
      <c r="A22" s="26" t="s">
        <v>48</v>
      </c>
      <c r="E22" s="27" t="s">
        <v>45</v>
      </c>
    </row>
    <row r="23" spans="1:16" x14ac:dyDescent="0.2">
      <c r="A23" s="28" t="s">
        <v>50</v>
      </c>
      <c r="E23" s="29" t="s">
        <v>45</v>
      </c>
    </row>
    <row r="24" spans="1:16" ht="140.25" x14ac:dyDescent="0.2">
      <c r="A24" t="s">
        <v>52</v>
      </c>
      <c r="E24" s="27" t="s">
        <v>763</v>
      </c>
    </row>
    <row r="25" spans="1:16" ht="25.5" x14ac:dyDescent="0.2">
      <c r="A25" s="17" t="s">
        <v>43</v>
      </c>
      <c r="B25" s="21" t="s">
        <v>33</v>
      </c>
      <c r="C25" s="21" t="s">
        <v>1019</v>
      </c>
      <c r="D25" s="17" t="s">
        <v>45</v>
      </c>
      <c r="E25" s="22" t="s">
        <v>1020</v>
      </c>
      <c r="F25" s="23" t="s">
        <v>91</v>
      </c>
      <c r="G25" s="24">
        <v>2</v>
      </c>
      <c r="H25" s="25"/>
      <c r="I25" s="25">
        <f>ROUND(ROUND(H25,2)*ROUND(G25,3),2)</f>
        <v>0</v>
      </c>
      <c r="O25">
        <f>(I25*21)/100</f>
        <v>0</v>
      </c>
      <c r="P25" t="s">
        <v>21</v>
      </c>
    </row>
    <row r="26" spans="1:16" x14ac:dyDescent="0.2">
      <c r="A26" s="26" t="s">
        <v>48</v>
      </c>
      <c r="E26" s="27" t="s">
        <v>1021</v>
      </c>
    </row>
    <row r="27" spans="1:16" x14ac:dyDescent="0.2">
      <c r="A27" s="28" t="s">
        <v>50</v>
      </c>
      <c r="E27" s="29" t="s">
        <v>45</v>
      </c>
    </row>
    <row r="28" spans="1:16" ht="140.25" x14ac:dyDescent="0.2">
      <c r="A28" t="s">
        <v>52</v>
      </c>
      <c r="E28" s="27" t="s">
        <v>763</v>
      </c>
    </row>
    <row r="29" spans="1:16" ht="25.5" x14ac:dyDescent="0.2">
      <c r="A29" s="17" t="s">
        <v>43</v>
      </c>
      <c r="B29" s="21" t="s">
        <v>35</v>
      </c>
      <c r="C29" s="21" t="s">
        <v>1022</v>
      </c>
      <c r="D29" s="17" t="s">
        <v>45</v>
      </c>
      <c r="E29" s="22" t="s">
        <v>1023</v>
      </c>
      <c r="F29" s="23" t="s">
        <v>91</v>
      </c>
      <c r="G29" s="24">
        <v>3</v>
      </c>
      <c r="H29" s="25"/>
      <c r="I29" s="25">
        <f>ROUND(ROUND(H29,2)*ROUND(G29,3),2)</f>
        <v>0</v>
      </c>
      <c r="O29">
        <f>(I29*21)/100</f>
        <v>0</v>
      </c>
      <c r="P29" t="s">
        <v>21</v>
      </c>
    </row>
    <row r="30" spans="1:16" x14ac:dyDescent="0.2">
      <c r="A30" s="26" t="s">
        <v>48</v>
      </c>
      <c r="E30" s="27" t="s">
        <v>1021</v>
      </c>
    </row>
    <row r="31" spans="1:16" x14ac:dyDescent="0.2">
      <c r="A31" s="28" t="s">
        <v>50</v>
      </c>
      <c r="E31" s="29" t="s">
        <v>45</v>
      </c>
    </row>
    <row r="32" spans="1:16" ht="140.25" x14ac:dyDescent="0.2">
      <c r="A32" t="s">
        <v>52</v>
      </c>
      <c r="E32" s="27" t="s">
        <v>763</v>
      </c>
    </row>
    <row r="33" spans="1:16" ht="25.5" x14ac:dyDescent="0.2">
      <c r="A33" s="17" t="s">
        <v>43</v>
      </c>
      <c r="B33" s="21" t="s">
        <v>71</v>
      </c>
      <c r="C33" s="21" t="s">
        <v>1024</v>
      </c>
      <c r="D33" s="17" t="s">
        <v>45</v>
      </c>
      <c r="E33" s="22" t="s">
        <v>1025</v>
      </c>
      <c r="F33" s="23" t="s">
        <v>91</v>
      </c>
      <c r="G33" s="24">
        <v>1</v>
      </c>
      <c r="H33" s="25"/>
      <c r="I33" s="25">
        <f>ROUND(ROUND(H33,2)*ROUND(G33,3),2)</f>
        <v>0</v>
      </c>
      <c r="O33">
        <f>(I33*21)/100</f>
        <v>0</v>
      </c>
      <c r="P33" t="s">
        <v>21</v>
      </c>
    </row>
    <row r="34" spans="1:16" ht="25.5" x14ac:dyDescent="0.2">
      <c r="A34" s="26" t="s">
        <v>48</v>
      </c>
      <c r="E34" s="27" t="s">
        <v>1026</v>
      </c>
    </row>
    <row r="35" spans="1:16" x14ac:dyDescent="0.2">
      <c r="A35" s="28" t="s">
        <v>50</v>
      </c>
      <c r="E35" s="29" t="s">
        <v>921</v>
      </c>
    </row>
    <row r="36" spans="1:16" ht="140.25" x14ac:dyDescent="0.2">
      <c r="A36" t="s">
        <v>52</v>
      </c>
      <c r="E36" s="27" t="s">
        <v>763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20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0+O8+O25</f>
        <v>0</v>
      </c>
      <c r="P2" t="s">
        <v>20</v>
      </c>
    </row>
    <row r="3" spans="1:18" ht="15" customHeight="1" x14ac:dyDescent="0.25">
      <c r="A3" t="s">
        <v>11</v>
      </c>
      <c r="B3" s="9" t="s">
        <v>13</v>
      </c>
      <c r="C3" s="39"/>
      <c r="D3" s="36"/>
      <c r="E3" s="10" t="s">
        <v>14</v>
      </c>
      <c r="F3" s="1"/>
      <c r="G3" s="8"/>
      <c r="H3" s="7" t="s">
        <v>1027</v>
      </c>
      <c r="I3" s="30">
        <f>0+I8+I25</f>
        <v>0</v>
      </c>
      <c r="O3" t="s">
        <v>17</v>
      </c>
      <c r="P3" t="s">
        <v>21</v>
      </c>
    </row>
    <row r="4" spans="1:18" ht="15" customHeight="1" x14ac:dyDescent="0.25">
      <c r="A4" t="s">
        <v>15</v>
      </c>
      <c r="B4" s="12" t="s">
        <v>16</v>
      </c>
      <c r="C4" s="40" t="s">
        <v>1027</v>
      </c>
      <c r="D4" s="41"/>
      <c r="E4" s="13" t="s">
        <v>1028</v>
      </c>
      <c r="F4" s="5"/>
      <c r="G4" s="5"/>
      <c r="H4" s="14"/>
      <c r="I4" s="14"/>
      <c r="O4" t="s">
        <v>18</v>
      </c>
      <c r="P4" t="s">
        <v>21</v>
      </c>
    </row>
    <row r="5" spans="1:18" ht="12.75" customHeight="1" x14ac:dyDescent="0.2">
      <c r="A5" s="38" t="s">
        <v>24</v>
      </c>
      <c r="B5" s="38" t="s">
        <v>26</v>
      </c>
      <c r="C5" s="38" t="s">
        <v>28</v>
      </c>
      <c r="D5" s="38" t="s">
        <v>29</v>
      </c>
      <c r="E5" s="38" t="s">
        <v>30</v>
      </c>
      <c r="F5" s="38" t="s">
        <v>32</v>
      </c>
      <c r="G5" s="38" t="s">
        <v>34</v>
      </c>
      <c r="H5" s="38" t="s">
        <v>36</v>
      </c>
      <c r="I5" s="38"/>
      <c r="O5" t="s">
        <v>19</v>
      </c>
      <c r="P5" t="s">
        <v>21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1" t="s">
        <v>37</v>
      </c>
      <c r="I6" s="11" t="s">
        <v>39</v>
      </c>
    </row>
    <row r="7" spans="1:18" ht="12.75" customHeight="1" x14ac:dyDescent="0.2">
      <c r="A7" s="11" t="s">
        <v>25</v>
      </c>
      <c r="B7" s="11" t="s">
        <v>27</v>
      </c>
      <c r="C7" s="11" t="s">
        <v>21</v>
      </c>
      <c r="D7" s="11" t="s">
        <v>20</v>
      </c>
      <c r="E7" s="11" t="s">
        <v>31</v>
      </c>
      <c r="F7" s="11" t="s">
        <v>33</v>
      </c>
      <c r="G7" s="11" t="s">
        <v>35</v>
      </c>
      <c r="H7" s="11" t="s">
        <v>38</v>
      </c>
      <c r="I7" s="11" t="s">
        <v>40</v>
      </c>
    </row>
    <row r="8" spans="1:18" ht="12.75" customHeight="1" x14ac:dyDescent="0.2">
      <c r="A8" s="14" t="s">
        <v>41</v>
      </c>
      <c r="B8" s="14"/>
      <c r="C8" s="18" t="s">
        <v>27</v>
      </c>
      <c r="D8" s="14"/>
      <c r="E8" s="19" t="s">
        <v>1029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43</v>
      </c>
      <c r="B9" s="21" t="s">
        <v>27</v>
      </c>
      <c r="C9" s="21" t="s">
        <v>1030</v>
      </c>
      <c r="D9" s="17" t="s">
        <v>45</v>
      </c>
      <c r="E9" s="22" t="s">
        <v>1031</v>
      </c>
      <c r="F9" s="23" t="s">
        <v>47</v>
      </c>
      <c r="G9" s="24">
        <v>1</v>
      </c>
      <c r="H9" s="25"/>
      <c r="I9" s="25">
        <f>ROUND(ROUND(H9,2)*ROUND(G9,3),2)</f>
        <v>0</v>
      </c>
      <c r="O9">
        <f>(I9*21)/100</f>
        <v>0</v>
      </c>
      <c r="P9" t="s">
        <v>21</v>
      </c>
    </row>
    <row r="10" spans="1:18" x14ac:dyDescent="0.2">
      <c r="A10" s="26" t="s">
        <v>48</v>
      </c>
      <c r="E10" s="27" t="s">
        <v>1032</v>
      </c>
    </row>
    <row r="11" spans="1:18" x14ac:dyDescent="0.2">
      <c r="A11" s="28" t="s">
        <v>50</v>
      </c>
      <c r="E11" s="29" t="s">
        <v>1033</v>
      </c>
    </row>
    <row r="12" spans="1:18" ht="63.75" x14ac:dyDescent="0.2">
      <c r="A12" t="s">
        <v>52</v>
      </c>
      <c r="E12" s="27" t="s">
        <v>1034</v>
      </c>
    </row>
    <row r="13" spans="1:18" x14ac:dyDescent="0.2">
      <c r="A13" s="17" t="s">
        <v>43</v>
      </c>
      <c r="B13" s="21" t="s">
        <v>21</v>
      </c>
      <c r="C13" s="21" t="s">
        <v>1035</v>
      </c>
      <c r="D13" s="17" t="s">
        <v>45</v>
      </c>
      <c r="E13" s="22" t="s">
        <v>1036</v>
      </c>
      <c r="F13" s="23" t="s">
        <v>47</v>
      </c>
      <c r="G13" s="24">
        <v>1</v>
      </c>
      <c r="H13" s="25"/>
      <c r="I13" s="25">
        <f>ROUND(ROUND(H13,2)*ROUND(G13,3),2)</f>
        <v>0</v>
      </c>
      <c r="O13">
        <f>(I13*21)/100</f>
        <v>0</v>
      </c>
      <c r="P13" t="s">
        <v>21</v>
      </c>
    </row>
    <row r="14" spans="1:18" x14ac:dyDescent="0.2">
      <c r="A14" s="26" t="s">
        <v>48</v>
      </c>
      <c r="E14" s="27" t="s">
        <v>1037</v>
      </c>
    </row>
    <row r="15" spans="1:18" x14ac:dyDescent="0.2">
      <c r="A15" s="28" t="s">
        <v>50</v>
      </c>
      <c r="E15" s="29" t="s">
        <v>1033</v>
      </c>
    </row>
    <row r="16" spans="1:18" ht="89.25" x14ac:dyDescent="0.2">
      <c r="A16" t="s">
        <v>52</v>
      </c>
      <c r="E16" s="27" t="s">
        <v>1038</v>
      </c>
    </row>
    <row r="17" spans="1:18" x14ac:dyDescent="0.2">
      <c r="A17" s="17" t="s">
        <v>43</v>
      </c>
      <c r="B17" s="21" t="s">
        <v>20</v>
      </c>
      <c r="C17" s="21" t="s">
        <v>1039</v>
      </c>
      <c r="D17" s="17" t="s">
        <v>45</v>
      </c>
      <c r="E17" s="22" t="s">
        <v>1040</v>
      </c>
      <c r="F17" s="23" t="s">
        <v>47</v>
      </c>
      <c r="G17" s="24">
        <v>1</v>
      </c>
      <c r="H17" s="25"/>
      <c r="I17" s="25">
        <f>ROUND(ROUND(H17,2)*ROUND(G17,3),2)</f>
        <v>0</v>
      </c>
      <c r="O17">
        <f>(I17*21)/100</f>
        <v>0</v>
      </c>
      <c r="P17" t="s">
        <v>21</v>
      </c>
    </row>
    <row r="18" spans="1:18" x14ac:dyDescent="0.2">
      <c r="A18" s="26" t="s">
        <v>48</v>
      </c>
      <c r="E18" s="27" t="s">
        <v>1041</v>
      </c>
    </row>
    <row r="19" spans="1:18" x14ac:dyDescent="0.2">
      <c r="A19" s="28" t="s">
        <v>50</v>
      </c>
      <c r="E19" s="29" t="s">
        <v>1033</v>
      </c>
    </row>
    <row r="20" spans="1:18" ht="114.75" x14ac:dyDescent="0.2">
      <c r="A20" t="s">
        <v>52</v>
      </c>
      <c r="E20" s="27" t="s">
        <v>1042</v>
      </c>
    </row>
    <row r="21" spans="1:18" x14ac:dyDescent="0.2">
      <c r="A21" s="17" t="s">
        <v>43</v>
      </c>
      <c r="B21" s="21" t="s">
        <v>31</v>
      </c>
      <c r="C21" s="21" t="s">
        <v>1043</v>
      </c>
      <c r="D21" s="17" t="s">
        <v>45</v>
      </c>
      <c r="E21" s="22" t="s">
        <v>1044</v>
      </c>
      <c r="F21" s="23" t="s">
        <v>47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21</v>
      </c>
    </row>
    <row r="22" spans="1:18" x14ac:dyDescent="0.2">
      <c r="A22" s="26" t="s">
        <v>48</v>
      </c>
      <c r="E22" s="27" t="s">
        <v>1045</v>
      </c>
    </row>
    <row r="23" spans="1:18" x14ac:dyDescent="0.2">
      <c r="A23" s="28" t="s">
        <v>50</v>
      </c>
      <c r="E23" s="29" t="s">
        <v>1033</v>
      </c>
    </row>
    <row r="24" spans="1:18" ht="38.25" x14ac:dyDescent="0.2">
      <c r="A24" t="s">
        <v>52</v>
      </c>
      <c r="E24" s="27" t="s">
        <v>1046</v>
      </c>
    </row>
    <row r="25" spans="1:18" ht="12.75" customHeight="1" x14ac:dyDescent="0.2">
      <c r="A25" s="5" t="s">
        <v>41</v>
      </c>
      <c r="B25" s="5"/>
      <c r="C25" s="31" t="s">
        <v>21</v>
      </c>
      <c r="D25" s="5"/>
      <c r="E25" s="19" t="s">
        <v>782</v>
      </c>
      <c r="F25" s="5"/>
      <c r="G25" s="5"/>
      <c r="H25" s="5"/>
      <c r="I25" s="32">
        <f>0+Q25</f>
        <v>0</v>
      </c>
      <c r="O25">
        <f>0+R25</f>
        <v>0</v>
      </c>
      <c r="Q25">
        <f>0+I26+I30+I34+I38+I42+I46</f>
        <v>0</v>
      </c>
      <c r="R25">
        <f>0+O26+O30+O34+O38+O42+O46</f>
        <v>0</v>
      </c>
    </row>
    <row r="26" spans="1:18" x14ac:dyDescent="0.2">
      <c r="A26" s="17" t="s">
        <v>43</v>
      </c>
      <c r="B26" s="21" t="s">
        <v>33</v>
      </c>
      <c r="C26" s="21" t="s">
        <v>1047</v>
      </c>
      <c r="D26" s="17" t="s">
        <v>45</v>
      </c>
      <c r="E26" s="22" t="s">
        <v>1048</v>
      </c>
      <c r="F26" s="23" t="s">
        <v>47</v>
      </c>
      <c r="G26" s="24">
        <v>1</v>
      </c>
      <c r="H26" s="25"/>
      <c r="I26" s="25">
        <f>ROUND(ROUND(H26,2)*ROUND(G26,3),2)</f>
        <v>0</v>
      </c>
      <c r="O26">
        <f>(I26*21)/100</f>
        <v>0</v>
      </c>
      <c r="P26" t="s">
        <v>21</v>
      </c>
    </row>
    <row r="27" spans="1:18" x14ac:dyDescent="0.2">
      <c r="A27" s="26" t="s">
        <v>48</v>
      </c>
      <c r="E27" s="27" t="s">
        <v>1049</v>
      </c>
    </row>
    <row r="28" spans="1:18" x14ac:dyDescent="0.2">
      <c r="A28" s="28" t="s">
        <v>50</v>
      </c>
      <c r="E28" s="29" t="s">
        <v>1050</v>
      </c>
    </row>
    <row r="29" spans="1:18" x14ac:dyDescent="0.2">
      <c r="A29" t="s">
        <v>52</v>
      </c>
      <c r="E29" s="27" t="s">
        <v>1050</v>
      </c>
    </row>
    <row r="30" spans="1:18" x14ac:dyDescent="0.2">
      <c r="A30" s="17" t="s">
        <v>43</v>
      </c>
      <c r="B30" s="21" t="s">
        <v>35</v>
      </c>
      <c r="C30" s="21" t="s">
        <v>1051</v>
      </c>
      <c r="D30" s="17" t="s">
        <v>45</v>
      </c>
      <c r="E30" s="22" t="s">
        <v>1052</v>
      </c>
      <c r="F30" s="23" t="s">
        <v>47</v>
      </c>
      <c r="G30" s="24">
        <v>1</v>
      </c>
      <c r="H30" s="25"/>
      <c r="I30" s="25">
        <f>ROUND(ROUND(H30,2)*ROUND(G30,3),2)</f>
        <v>0</v>
      </c>
      <c r="O30">
        <f>(I30*21)/100</f>
        <v>0</v>
      </c>
      <c r="P30" t="s">
        <v>21</v>
      </c>
    </row>
    <row r="31" spans="1:18" x14ac:dyDescent="0.2">
      <c r="A31" s="26" t="s">
        <v>48</v>
      </c>
      <c r="E31" s="27" t="s">
        <v>1053</v>
      </c>
    </row>
    <row r="32" spans="1:18" x14ac:dyDescent="0.2">
      <c r="A32" s="28" t="s">
        <v>50</v>
      </c>
      <c r="E32" s="29" t="s">
        <v>1033</v>
      </c>
    </row>
    <row r="33" spans="1:16" ht="89.25" x14ac:dyDescent="0.2">
      <c r="A33" t="s">
        <v>52</v>
      </c>
      <c r="E33" s="27" t="s">
        <v>1054</v>
      </c>
    </row>
    <row r="34" spans="1:16" x14ac:dyDescent="0.2">
      <c r="A34" s="17" t="s">
        <v>43</v>
      </c>
      <c r="B34" s="21" t="s">
        <v>71</v>
      </c>
      <c r="C34" s="21" t="s">
        <v>1055</v>
      </c>
      <c r="D34" s="17" t="s">
        <v>45</v>
      </c>
      <c r="E34" s="22" t="s">
        <v>1056</v>
      </c>
      <c r="F34" s="23" t="s">
        <v>47</v>
      </c>
      <c r="G34" s="24">
        <v>1</v>
      </c>
      <c r="H34" s="25"/>
      <c r="I34" s="25">
        <f>ROUND(ROUND(H34,2)*ROUND(G34,3),2)</f>
        <v>0</v>
      </c>
      <c r="O34">
        <f>(I34*21)/100</f>
        <v>0</v>
      </c>
      <c r="P34" t="s">
        <v>21</v>
      </c>
    </row>
    <row r="35" spans="1:16" x14ac:dyDescent="0.2">
      <c r="A35" s="26" t="s">
        <v>48</v>
      </c>
      <c r="E35" s="27" t="s">
        <v>1057</v>
      </c>
    </row>
    <row r="36" spans="1:16" x14ac:dyDescent="0.2">
      <c r="A36" s="28" t="s">
        <v>50</v>
      </c>
      <c r="E36" s="29" t="s">
        <v>1033</v>
      </c>
    </row>
    <row r="37" spans="1:16" ht="76.5" x14ac:dyDescent="0.2">
      <c r="A37" t="s">
        <v>52</v>
      </c>
      <c r="E37" s="27" t="s">
        <v>1058</v>
      </c>
    </row>
    <row r="38" spans="1:16" x14ac:dyDescent="0.2">
      <c r="A38" s="17" t="s">
        <v>43</v>
      </c>
      <c r="B38" s="21" t="s">
        <v>75</v>
      </c>
      <c r="C38" s="21" t="s">
        <v>1059</v>
      </c>
      <c r="D38" s="17" t="s">
        <v>45</v>
      </c>
      <c r="E38" s="22" t="s">
        <v>1060</v>
      </c>
      <c r="F38" s="23" t="s">
        <v>47</v>
      </c>
      <c r="G38" s="24">
        <v>1</v>
      </c>
      <c r="H38" s="25"/>
      <c r="I38" s="25">
        <f>ROUND(ROUND(H38,2)*ROUND(G38,3),2)</f>
        <v>0</v>
      </c>
      <c r="O38">
        <f>(I38*0)/100</f>
        <v>0</v>
      </c>
      <c r="P38" t="s">
        <v>25</v>
      </c>
    </row>
    <row r="39" spans="1:16" x14ac:dyDescent="0.2">
      <c r="A39" s="26" t="s">
        <v>48</v>
      </c>
      <c r="E39" s="27" t="s">
        <v>1060</v>
      </c>
    </row>
    <row r="40" spans="1:16" x14ac:dyDescent="0.2">
      <c r="A40" s="28" t="s">
        <v>50</v>
      </c>
      <c r="E40" s="29" t="s">
        <v>1033</v>
      </c>
    </row>
    <row r="41" spans="1:16" ht="127.5" x14ac:dyDescent="0.2">
      <c r="A41" t="s">
        <v>52</v>
      </c>
      <c r="E41" s="27" t="s">
        <v>1061</v>
      </c>
    </row>
    <row r="42" spans="1:16" x14ac:dyDescent="0.2">
      <c r="A42" s="17" t="s">
        <v>43</v>
      </c>
      <c r="B42" s="21" t="s">
        <v>38</v>
      </c>
      <c r="C42" s="21" t="s">
        <v>1062</v>
      </c>
      <c r="D42" s="17" t="s">
        <v>45</v>
      </c>
      <c r="E42" s="22" t="s">
        <v>1063</v>
      </c>
      <c r="F42" s="23" t="s">
        <v>47</v>
      </c>
      <c r="G42" s="24">
        <v>1</v>
      </c>
      <c r="H42" s="25"/>
      <c r="I42" s="25">
        <f>ROUND(ROUND(H42,2)*ROUND(G42,3),2)</f>
        <v>0</v>
      </c>
      <c r="O42">
        <f>(I42*21)/100</f>
        <v>0</v>
      </c>
      <c r="P42" t="s">
        <v>21</v>
      </c>
    </row>
    <row r="43" spans="1:16" ht="114.75" x14ac:dyDescent="0.2">
      <c r="A43" s="26" t="s">
        <v>48</v>
      </c>
      <c r="E43" s="27" t="s">
        <v>1064</v>
      </c>
    </row>
    <row r="44" spans="1:16" x14ac:dyDescent="0.2">
      <c r="A44" s="28" t="s">
        <v>50</v>
      </c>
      <c r="E44" s="29" t="s">
        <v>1033</v>
      </c>
    </row>
    <row r="45" spans="1:16" ht="25.5" x14ac:dyDescent="0.2">
      <c r="A45" t="s">
        <v>52</v>
      </c>
      <c r="E45" s="27" t="s">
        <v>1065</v>
      </c>
    </row>
    <row r="46" spans="1:16" x14ac:dyDescent="0.2">
      <c r="A46" s="17" t="s">
        <v>43</v>
      </c>
      <c r="B46" s="21" t="s">
        <v>40</v>
      </c>
      <c r="C46" s="21" t="s">
        <v>1066</v>
      </c>
      <c r="D46" s="17" t="s">
        <v>45</v>
      </c>
      <c r="E46" s="22" t="s">
        <v>1067</v>
      </c>
      <c r="F46" s="23" t="s">
        <v>47</v>
      </c>
      <c r="G46" s="24">
        <v>1</v>
      </c>
      <c r="H46" s="25"/>
      <c r="I46" s="25">
        <f>ROUND(ROUND(H46,2)*ROUND(G46,3),2)</f>
        <v>0</v>
      </c>
      <c r="O46">
        <f>(I46*21)/100</f>
        <v>0</v>
      </c>
      <c r="P46" t="s">
        <v>21</v>
      </c>
    </row>
    <row r="47" spans="1:16" ht="51" x14ac:dyDescent="0.2">
      <c r="A47" s="26" t="s">
        <v>48</v>
      </c>
      <c r="E47" s="27" t="s">
        <v>1068</v>
      </c>
    </row>
    <row r="48" spans="1:16" x14ac:dyDescent="0.2">
      <c r="A48" s="28" t="s">
        <v>50</v>
      </c>
      <c r="E48" s="29" t="s">
        <v>1033</v>
      </c>
    </row>
    <row r="49" spans="1:5" ht="25.5" x14ac:dyDescent="0.2">
      <c r="A49" t="s">
        <v>52</v>
      </c>
      <c r="E49" s="27" t="s">
        <v>1069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PS 15-02-61</vt:lpstr>
      <vt:lpstr>PS 15-02-71</vt:lpstr>
      <vt:lpstr>SO 15-10-01.2</vt:lpstr>
      <vt:lpstr>SO 15-11-01.2</vt:lpstr>
      <vt:lpstr>SO 15-12-01</vt:lpstr>
      <vt:lpstr>SO 15-75-01</vt:lpstr>
      <vt:lpstr>SO 15-77-01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Zdeněk Fišer</cp:lastModifiedBy>
  <dcterms:modified xsi:type="dcterms:W3CDTF">2022-08-03T07:08:33Z</dcterms:modified>
  <cp:category/>
  <cp:contentStatus/>
</cp:coreProperties>
</file>